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6780" tabRatio="848" firstSheet="2" activeTab="5"/>
  </bookViews>
  <sheets>
    <sheet name="Depn IT (2)" sheetId="1" state="hidden" r:id="rId1"/>
    <sheet name="cash Flow-as per Auditior-21" sheetId="2" state="hidden" r:id="rId2"/>
    <sheet name="CASH FLOW -22" sheetId="3" r:id="rId3"/>
    <sheet name="RESULT SEP 22" sheetId="4" r:id="rId4"/>
    <sheet name="Result sep2021" sheetId="5" state="hidden" r:id="rId5"/>
    <sheet name="bs SEP 22" sheetId="6" r:id="rId6"/>
    <sheet name="BSheet sep 21" sheetId="7" state="hidden"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0" localSheetId="6">'[8]bs08'!#REF!</definedName>
    <definedName name="\0" localSheetId="4">'[8]bs08'!#REF!</definedName>
    <definedName name="\0">'[8]bs08'!#REF!</definedName>
    <definedName name="\A" localSheetId="6">#REF!</definedName>
    <definedName name="\a" localSheetId="0">#REF!</definedName>
    <definedName name="\A" localSheetId="4">#REF!</definedName>
    <definedName name="\A">#REF!</definedName>
    <definedName name="\B" localSheetId="6">#REF!</definedName>
    <definedName name="\B" localSheetId="0">#REF!</definedName>
    <definedName name="\B" localSheetId="4">#REF!</definedName>
    <definedName name="\B">#REF!</definedName>
    <definedName name="\C" localSheetId="6">#REF!</definedName>
    <definedName name="\C" localSheetId="0">#REF!</definedName>
    <definedName name="\C" localSheetId="4">#REF!</definedName>
    <definedName name="\C">#REF!</definedName>
    <definedName name="\s" localSheetId="6">'[19]tb'!#REF!</definedName>
    <definedName name="\s" localSheetId="4">'[19]tb'!#REF!</definedName>
    <definedName name="\s">'[19]tb'!#REF!</definedName>
    <definedName name="__123Graph_F" localSheetId="6" hidden="1">'[14]annBF'!#REF!</definedName>
    <definedName name="__123Graph_F" localSheetId="4" hidden="1">'[14]annBF'!#REF!</definedName>
    <definedName name="__123Graph_F" hidden="1">'[14]annBF'!#REF!</definedName>
    <definedName name="__123Graph_X" localSheetId="6" hidden="1">#REF!</definedName>
    <definedName name="__123Graph_X" localSheetId="4" hidden="1">#REF!</definedName>
    <definedName name="__123Graph_X" hidden="1">#REF!</definedName>
    <definedName name="__sch1" localSheetId="6">#REF!</definedName>
    <definedName name="__sch1" localSheetId="4">#REF!</definedName>
    <definedName name="__sch1">#REF!</definedName>
    <definedName name="__sch2" localSheetId="6">#REF!</definedName>
    <definedName name="__sch2" localSheetId="4">#REF!</definedName>
    <definedName name="__sch2">#REF!</definedName>
    <definedName name="__sch3" localSheetId="6">#REF!</definedName>
    <definedName name="__sch3" localSheetId="4">#REF!</definedName>
    <definedName name="__sch3">#REF!</definedName>
    <definedName name="__SCH4" localSheetId="6">'[13]BS06'!#REF!</definedName>
    <definedName name="__SCH4" localSheetId="4">'[13]BS06'!#REF!</definedName>
    <definedName name="__SCH4">'[13]BS06'!#REF!</definedName>
    <definedName name="__SCH5" localSheetId="6">'[13]BS06'!#REF!</definedName>
    <definedName name="__SCH5" localSheetId="4">'[13]BS06'!#REF!</definedName>
    <definedName name="__SCH5">'[13]BS06'!#REF!</definedName>
    <definedName name="__sch6" localSheetId="6">#REF!</definedName>
    <definedName name="__sch6" localSheetId="4">#REF!</definedName>
    <definedName name="__sch6">#REF!</definedName>
    <definedName name="_01B__DEP_TX_BK" localSheetId="6">#REF!</definedName>
    <definedName name="_01B__DEP_TX_BK" localSheetId="4">#REF!</definedName>
    <definedName name="_01B__DEP_TX_BK">#REF!</definedName>
    <definedName name="_06__INTERUNIT" localSheetId="6">#REF!</definedName>
    <definedName name="_06__INTERUNIT" localSheetId="4">#REF!</definedName>
    <definedName name="_06__INTERUNIT">#REF!</definedName>
    <definedName name="_1" localSheetId="6">#REF!</definedName>
    <definedName name="_1" localSheetId="4">#REF!</definedName>
    <definedName name="_1">#REF!</definedName>
    <definedName name="_14A" localSheetId="6">'[21]HONOTES'!#REF!</definedName>
    <definedName name="_14A" localSheetId="4">'[21]HONOTES'!#REF!</definedName>
    <definedName name="_14A">'[21]HONOTES'!#REF!</definedName>
    <definedName name="_2" localSheetId="6">'[21]HONOTES'!#REF!</definedName>
    <definedName name="_2" localSheetId="4">'[21]HONOTES'!#REF!</definedName>
    <definedName name="_2">'[21]HONOTES'!#REF!</definedName>
    <definedName name="_6" localSheetId="6">'[21]HONOTES'!#REF!</definedName>
    <definedName name="_6" localSheetId="4">'[21]HONOTES'!#REF!</definedName>
    <definedName name="_6">'[21]HONOTES'!#REF!</definedName>
    <definedName name="_80HHC" localSheetId="6">#REF!</definedName>
    <definedName name="_80HHC" localSheetId="4">#REF!</definedName>
    <definedName name="_80HHC">#REF!</definedName>
    <definedName name="_Fill" localSheetId="6" hidden="1">'[2]BSPL'!#REF!</definedName>
    <definedName name="_Fill" localSheetId="4" hidden="1">'[2]BSPL'!#REF!</definedName>
    <definedName name="_Fill" hidden="1">'[2]BSPL'!#REF!</definedName>
    <definedName name="_GRP1" localSheetId="6">#REF!</definedName>
    <definedName name="_GRP1" localSheetId="4">#REF!</definedName>
    <definedName name="_GRP1">#REF!</definedName>
    <definedName name="_Key1" localSheetId="6" hidden="1">#REF!</definedName>
    <definedName name="_Key1" localSheetId="0" hidden="1">#REF!</definedName>
    <definedName name="_Key1" localSheetId="4" hidden="1">#REF!</definedName>
    <definedName name="_Key1" hidden="1">#REF!</definedName>
    <definedName name="_Key2" localSheetId="6" hidden="1">#REF!</definedName>
    <definedName name="_Key2" localSheetId="0" hidden="1">#REF!</definedName>
    <definedName name="_Key2" localSheetId="4" hidden="1">#REF!</definedName>
    <definedName name="_Key2" hidden="1">#REF!</definedName>
    <definedName name="_Order1" hidden="1">0</definedName>
    <definedName name="_Order2" hidden="1">0</definedName>
    <definedName name="_Parse_Out" localSheetId="6" hidden="1">#REF!</definedName>
    <definedName name="_Parse_Out" localSheetId="4" hidden="1">#REF!</definedName>
    <definedName name="_Parse_Out" hidden="1">#REF!</definedName>
    <definedName name="_PR1" localSheetId="6">#REF!</definedName>
    <definedName name="_PR1" localSheetId="4">#REF!</definedName>
    <definedName name="_PR1">#REF!</definedName>
    <definedName name="_PR3" localSheetId="6">#REF!</definedName>
    <definedName name="_PR3" localSheetId="4">#REF!</definedName>
    <definedName name="_PR3">#REF!</definedName>
    <definedName name="_Regression_Int" hidden="1">1</definedName>
    <definedName name="_sch1" localSheetId="6">#REF!</definedName>
    <definedName name="_sch1" localSheetId="4">#REF!</definedName>
    <definedName name="_sch1">#REF!</definedName>
    <definedName name="_sch10" localSheetId="6">#REF!</definedName>
    <definedName name="_sch10" localSheetId="4">#REF!</definedName>
    <definedName name="_sch10">#REF!</definedName>
    <definedName name="_sch11" localSheetId="6">#REF!</definedName>
    <definedName name="_sch11" localSheetId="4">#REF!</definedName>
    <definedName name="_sch11">#REF!</definedName>
    <definedName name="_sch12" localSheetId="6">#REF!</definedName>
    <definedName name="_sch12" localSheetId="4">#REF!</definedName>
    <definedName name="_sch12">#REF!</definedName>
    <definedName name="_sch13" localSheetId="6">#REF!</definedName>
    <definedName name="_sch13" localSheetId="4">#REF!</definedName>
    <definedName name="_sch13">#REF!</definedName>
    <definedName name="_sch2" localSheetId="6">#REF!</definedName>
    <definedName name="_sch2" localSheetId="4">#REF!</definedName>
    <definedName name="_sch2">#REF!</definedName>
    <definedName name="_sch3" localSheetId="6">#REF!</definedName>
    <definedName name="_sch3" localSheetId="4">#REF!</definedName>
    <definedName name="_sch3">#REF!</definedName>
    <definedName name="_SCH4" localSheetId="6">'[10]BS06'!#REF!</definedName>
    <definedName name="_SCH4" localSheetId="4">'[10]BS06'!#REF!</definedName>
    <definedName name="_SCH4">'[10]BS06'!#REF!</definedName>
    <definedName name="_SCH5" localSheetId="6">'[10]BS06'!#REF!</definedName>
    <definedName name="_SCH5" localSheetId="4">'[10]BS06'!#REF!</definedName>
    <definedName name="_SCH5">'[10]BS06'!#REF!</definedName>
    <definedName name="_SCH6" localSheetId="6">#REF!</definedName>
    <definedName name="_SCH6" localSheetId="4">#REF!</definedName>
    <definedName name="_SCH6">#REF!</definedName>
    <definedName name="_SCH7" localSheetId="6">#REF!</definedName>
    <definedName name="_SCH7" localSheetId="4">#REF!</definedName>
    <definedName name="_SCH7">#REF!</definedName>
    <definedName name="_sch8" localSheetId="6">#REF!</definedName>
    <definedName name="_sch8" localSheetId="4">#REF!</definedName>
    <definedName name="_sch8">#REF!</definedName>
    <definedName name="_sch9" localSheetId="6">#REF!</definedName>
    <definedName name="_sch9" localSheetId="4">#REF!</definedName>
    <definedName name="_sch9">#REF!</definedName>
    <definedName name="_SDH2" localSheetId="6">#REF!</definedName>
    <definedName name="_SDH2" localSheetId="4">#REF!</definedName>
    <definedName name="_SDH2">#REF!</definedName>
    <definedName name="_SH1" localSheetId="6">#REF!</definedName>
    <definedName name="_SH1" localSheetId="4">#REF!</definedName>
    <definedName name="_SH1">#REF!</definedName>
    <definedName name="_SH10" localSheetId="6">#REF!</definedName>
    <definedName name="_SH10" localSheetId="4">#REF!</definedName>
    <definedName name="_SH10">#REF!</definedName>
    <definedName name="_SH11" localSheetId="6">#REF!</definedName>
    <definedName name="_SH11" localSheetId="4">#REF!</definedName>
    <definedName name="_SH11">#REF!</definedName>
    <definedName name="_SH12" localSheetId="6">#REF!</definedName>
    <definedName name="_SH12" localSheetId="4">#REF!</definedName>
    <definedName name="_SH12">#REF!</definedName>
    <definedName name="_SH131" localSheetId="6">#REF!</definedName>
    <definedName name="_SH131" localSheetId="4">#REF!</definedName>
    <definedName name="_SH131">#REF!</definedName>
    <definedName name="_SH14" localSheetId="6">#REF!</definedName>
    <definedName name="_SH14" localSheetId="4">#REF!</definedName>
    <definedName name="_SH14">#REF!</definedName>
    <definedName name="_SH15" localSheetId="6">#REF!</definedName>
    <definedName name="_SH15" localSheetId="4">#REF!</definedName>
    <definedName name="_SH15">#REF!</definedName>
    <definedName name="_SH2" localSheetId="6">#REF!</definedName>
    <definedName name="_SH2" localSheetId="4">#REF!</definedName>
    <definedName name="_SH2">#REF!</definedName>
    <definedName name="_SH3" localSheetId="6">#REF!</definedName>
    <definedName name="_SH3" localSheetId="4">#REF!</definedName>
    <definedName name="_SH3">#REF!</definedName>
    <definedName name="_SH31" localSheetId="6">#REF!</definedName>
    <definedName name="_SH31" localSheetId="4">#REF!</definedName>
    <definedName name="_SH31">#REF!</definedName>
    <definedName name="_SH32" localSheetId="6">#REF!</definedName>
    <definedName name="_SH32" localSheetId="4">#REF!</definedName>
    <definedName name="_SH32">#REF!</definedName>
    <definedName name="_SH4" localSheetId="6">#REF!</definedName>
    <definedName name="_SH4" localSheetId="4">#REF!</definedName>
    <definedName name="_SH4">#REF!</definedName>
    <definedName name="_SH5" localSheetId="6">#REF!</definedName>
    <definedName name="_SH5" localSheetId="4">#REF!</definedName>
    <definedName name="_SH5">#REF!</definedName>
    <definedName name="_SH51" localSheetId="6">#REF!</definedName>
    <definedName name="_SH51" localSheetId="4">#REF!</definedName>
    <definedName name="_SH51">#REF!</definedName>
    <definedName name="_SH52" localSheetId="6">#REF!</definedName>
    <definedName name="_SH52" localSheetId="4">#REF!</definedName>
    <definedName name="_SH52">#REF!</definedName>
    <definedName name="_SH53" localSheetId="6">#REF!</definedName>
    <definedName name="_SH53" localSheetId="4">#REF!</definedName>
    <definedName name="_SH53">#REF!</definedName>
    <definedName name="_SH7" localSheetId="6">#REF!</definedName>
    <definedName name="_SH7" localSheetId="4">#REF!</definedName>
    <definedName name="_SH7">#REF!</definedName>
    <definedName name="_SH8" localSheetId="6">#REF!</definedName>
    <definedName name="_SH8" localSheetId="4">#REF!</definedName>
    <definedName name="_SH8">#REF!</definedName>
    <definedName name="_SHD1" localSheetId="6">#REF!</definedName>
    <definedName name="_SHD1" localSheetId="4">#REF!</definedName>
    <definedName name="_SHD1">#REF!</definedName>
    <definedName name="_SHD10" localSheetId="6">#REF!</definedName>
    <definedName name="_SHD10" localSheetId="4">#REF!</definedName>
    <definedName name="_SHD10">#REF!</definedName>
    <definedName name="_SHD13" localSheetId="6">#REF!</definedName>
    <definedName name="_SHD13" localSheetId="4">#REF!</definedName>
    <definedName name="_SHD13">#REF!</definedName>
    <definedName name="_SHD15" localSheetId="6">#REF!</definedName>
    <definedName name="_SHD15" localSheetId="4">#REF!</definedName>
    <definedName name="_SHD15">#REF!</definedName>
    <definedName name="_SHD3" localSheetId="6">#REF!</definedName>
    <definedName name="_SHD3" localSheetId="4">#REF!</definedName>
    <definedName name="_SHD3">#REF!</definedName>
    <definedName name="_SHD4" localSheetId="6">#REF!</definedName>
    <definedName name="_SHD4" localSheetId="4">#REF!</definedName>
    <definedName name="_SHD4">#REF!</definedName>
    <definedName name="_SHD5" localSheetId="6">#REF!</definedName>
    <definedName name="_SHD5" localSheetId="4">#REF!</definedName>
    <definedName name="_SHD5">#REF!</definedName>
    <definedName name="_SHD6" localSheetId="6">#REF!</definedName>
    <definedName name="_SHD6" localSheetId="4">#REF!</definedName>
    <definedName name="_SHD6">#REF!</definedName>
    <definedName name="_SHD7" localSheetId="6">#REF!</definedName>
    <definedName name="_SHD7" localSheetId="4">#REF!</definedName>
    <definedName name="_SHD7">#REF!</definedName>
    <definedName name="_SHD8" localSheetId="6">#REF!</definedName>
    <definedName name="_SHD8" localSheetId="4">#REF!</definedName>
    <definedName name="_SHD8">#REF!</definedName>
    <definedName name="_SHD9" localSheetId="6">#REF!</definedName>
    <definedName name="_SHD9" localSheetId="4">#REF!</definedName>
    <definedName name="_SHD9">#REF!</definedName>
    <definedName name="_Sort" localSheetId="6" hidden="1">#REF!</definedName>
    <definedName name="_Sort" localSheetId="0" hidden="1">#REF!</definedName>
    <definedName name="_Sort" localSheetId="4" hidden="1">#REF!</definedName>
    <definedName name="_Sort" hidden="1">#REF!</definedName>
    <definedName name="_TRL1" localSheetId="6">#REF!</definedName>
    <definedName name="_TRL1" localSheetId="4">#REF!</definedName>
    <definedName name="_TRL1">#REF!</definedName>
    <definedName name="a">#N/A</definedName>
    <definedName name="A17c140" localSheetId="6">#REF!</definedName>
    <definedName name="A17c140" localSheetId="4">#REF!</definedName>
    <definedName name="A17c140">#REF!</definedName>
    <definedName name="aaa">#N/A</definedName>
    <definedName name="abc" localSheetId="0" hidden="1">{"115JB",#N/A,FALSE,"ADVTAX";"rg",#N/A,FALSE,"ADVTAX"}</definedName>
    <definedName name="abc" hidden="1">{"115JB",#N/A,FALSE,"ADVTAX";"rg",#N/A,FALSE,"ADVTAX"}</definedName>
    <definedName name="adada" localSheetId="6">'[3]CON. TB. 99'!#REF!</definedName>
    <definedName name="adada" localSheetId="4">'[3]CON. TB. 99'!#REF!</definedName>
    <definedName name="adada">'[3]CON. TB. 99'!#REF!</definedName>
    <definedName name="ADMN" localSheetId="6">#REF!</definedName>
    <definedName name="ADMN" localSheetId="4">#REF!</definedName>
    <definedName name="ADMN">#REF!</definedName>
    <definedName name="ANVI1" localSheetId="6">#REF!</definedName>
    <definedName name="ANVI1" localSheetId="4">#REF!</definedName>
    <definedName name="ANVI1">#REF!</definedName>
    <definedName name="ASHOKFA" localSheetId="6">'[4]FIXED ASSETS'!#REF!</definedName>
    <definedName name="ASHOKFA" localSheetId="4">'[4]FIXED ASSETS'!#REF!</definedName>
    <definedName name="ASHOKFA">'[4]FIXED ASSETS'!#REF!</definedName>
    <definedName name="b" localSheetId="6">#REF!</definedName>
    <definedName name="b" localSheetId="4">#REF!</definedName>
    <definedName name="b">#REF!</definedName>
    <definedName name="Beg_Bal" localSheetId="6">#REF!</definedName>
    <definedName name="Beg_Bal" localSheetId="4">#REF!</definedName>
    <definedName name="Beg_Bal">#REF!</definedName>
    <definedName name="bom." localSheetId="6">#REF!</definedName>
    <definedName name="bom." localSheetId="4">#REF!</definedName>
    <definedName name="bom.">#REF!</definedName>
    <definedName name="bs" localSheetId="6">#REF!</definedName>
    <definedName name="bs" localSheetId="4">#REF!</definedName>
    <definedName name="bs">#REF!</definedName>
    <definedName name="bs_stn" localSheetId="6">#REF!</definedName>
    <definedName name="bs_stn" localSheetId="4">#REF!</definedName>
    <definedName name="bs_stn">#REF!</definedName>
    <definedName name="BS1_" localSheetId="6">#REF!</definedName>
    <definedName name="BS1_" localSheetId="4">#REF!</definedName>
    <definedName name="BS1_">#REF!</definedName>
    <definedName name="bspl" localSheetId="6">#REF!</definedName>
    <definedName name="bspl" localSheetId="4">#REF!</definedName>
    <definedName name="bspl">#REF!</definedName>
    <definedName name="CASH_BANK" localSheetId="6">#REF!</definedName>
    <definedName name="CASH_BANK" localSheetId="4">#REF!</definedName>
    <definedName name="CASH_BANK">#REF!</definedName>
    <definedName name="cashflow" localSheetId="6">'[16]bs03'!#REF!</definedName>
    <definedName name="cashflow" localSheetId="4">'[16]bs03'!#REF!</definedName>
    <definedName name="cashflow">'[16]bs03'!#REF!</definedName>
    <definedName name="CAST" localSheetId="6">#REF!</definedName>
    <definedName name="CAST" localSheetId="4">#REF!</definedName>
    <definedName name="CAST">#REF!</definedName>
    <definedName name="ChallanDatabase">'[5]Challan'!$A$7:$S$51</definedName>
    <definedName name="CHK" localSheetId="6">'[11]bs03'!#REF!</definedName>
    <definedName name="CHK" localSheetId="4">'[11]bs03'!#REF!</definedName>
    <definedName name="CHK">'[11]bs03'!#REF!</definedName>
    <definedName name="CHKA" localSheetId="6">'[10]BS06'!#REF!</definedName>
    <definedName name="CHKA" localSheetId="4">'[10]BS06'!#REF!</definedName>
    <definedName name="CHKA">'[10]BS06'!#REF!</definedName>
    <definedName name="CHKL" localSheetId="6">'[10]BS06'!#REF!</definedName>
    <definedName name="CHKL" localSheetId="4">'[10]BS06'!#REF!</definedName>
    <definedName name="CHKL">'[10]BS06'!#REF!</definedName>
    <definedName name="CLIAB" localSheetId="6">#REF!</definedName>
    <definedName name="CLIAB" localSheetId="4">#REF!</definedName>
    <definedName name="CLIAB">#REF!</definedName>
    <definedName name="CONTROL" localSheetId="0" hidden="1">{"115JB",#N/A,FALSE,"ADVTAX";"rg",#N/A,FALSE,"ADVTAX"}</definedName>
    <definedName name="CONTROL" hidden="1">{"115JB",#N/A,FALSE,"ADVTAX";"rg",#N/A,FALSE,"ADVTAX"}</definedName>
    <definedName name="Data" localSheetId="6">#REF!</definedName>
    <definedName name="Data" localSheetId="4">#REF!</definedName>
    <definedName name="Data">#REF!</definedName>
    <definedName name="DFD" localSheetId="6">#REF!</definedName>
    <definedName name="DFD" localSheetId="4">#REF!</definedName>
    <definedName name="DFD">#REF!</definedName>
    <definedName name="EMPL" localSheetId="6">#REF!</definedName>
    <definedName name="EMPL" localSheetId="4">#REF!</definedName>
    <definedName name="EMPL">#REF!</definedName>
    <definedName name="End_Bal" localSheetId="6">#REF!</definedName>
    <definedName name="End_Bal" localSheetId="4">#REF!</definedName>
    <definedName name="End_Bal">#REF!</definedName>
    <definedName name="Energy" localSheetId="6">#REF!</definedName>
    <definedName name="Energy" localSheetId="4">#REF!</definedName>
    <definedName name="Energy">#REF!</definedName>
    <definedName name="Excel_BuiltIn_Print_Area_0" localSheetId="6">#REF!</definedName>
    <definedName name="Excel_BuiltIn_Print_Area_0" localSheetId="4">#REF!</definedName>
    <definedName name="Excel_BuiltIn_Print_Area_0">#REF!</definedName>
    <definedName name="Excel_BuiltIn_Print_Area_0___0" localSheetId="6">#REF!</definedName>
    <definedName name="Excel_BuiltIn_Print_Area_0___0" localSheetId="4">#REF!</definedName>
    <definedName name="Excel_BuiltIn_Print_Area_0___0">#REF!</definedName>
    <definedName name="Excel_BuiltIn_Print_Titles_0" localSheetId="6">#REF!</definedName>
    <definedName name="Excel_BuiltIn_Print_Titles_0" localSheetId="4">#REF!</definedName>
    <definedName name="Excel_BuiltIn_Print_Titles_0">#REF!</definedName>
    <definedName name="Excel_BuiltIn_Print_Titles_0___0" localSheetId="6">#REF!</definedName>
    <definedName name="Excel_BuiltIn_Print_Titles_0___0" localSheetId="4">#REF!</definedName>
    <definedName name="Excel_BuiltIn_Print_Titles_0___0">#REF!</definedName>
    <definedName name="Extra_Pay" localSheetId="6">#REF!</definedName>
    <definedName name="Extra_Pay" localSheetId="4">#REF!</definedName>
    <definedName name="Extra_Pay">#REF!</definedName>
    <definedName name="F">'[6]Prepaid- Prior period expenses'!$FU$5</definedName>
    <definedName name="FBT" localSheetId="6">#REF!</definedName>
    <definedName name="FBT" localSheetId="4">#REF!</definedName>
    <definedName name="FBT">#REF!</definedName>
    <definedName name="FDAGSA" localSheetId="6">#REF!</definedName>
    <definedName name="FDAGSA" localSheetId="4">#REF!</definedName>
    <definedName name="FDAGSA">#REF!</definedName>
    <definedName name="fff" localSheetId="6">#REF!</definedName>
    <definedName name="fff" localSheetId="4">#REF!</definedName>
    <definedName name="fff">#REF!</definedName>
    <definedName name="FINAN" localSheetId="6">#REF!</definedName>
    <definedName name="FINAN" localSheetId="4">#REF!</definedName>
    <definedName name="FINAN">#REF!</definedName>
    <definedName name="First_Row">#N/A</definedName>
    <definedName name="FIXAST" localSheetId="6">#REF!</definedName>
    <definedName name="FIXAST" localSheetId="4">#REF!</definedName>
    <definedName name="FIXAST">#REF!</definedName>
    <definedName name="Full_Print" localSheetId="6">#REF!</definedName>
    <definedName name="Full_Print" localSheetId="4">#REF!</definedName>
    <definedName name="Full_Print">#REF!</definedName>
    <definedName name="G___P_" localSheetId="6">#REF!</definedName>
    <definedName name="G___P_" localSheetId="4">#REF!</definedName>
    <definedName name="G___P_">#REF!</definedName>
    <definedName name="GRP" localSheetId="6">#REF!</definedName>
    <definedName name="GRP" localSheetId="4">#REF!</definedName>
    <definedName name="GRP">#REF!</definedName>
    <definedName name="GRP1">#REF!</definedName>
    <definedName name="Header_Row" localSheetId="6">ROW(#REF!)</definedName>
    <definedName name="Header_Row" localSheetId="4">ROW(#REF!)</definedName>
    <definedName name="Header_Row">ROW(#REF!)</definedName>
    <definedName name="IMMPRO" localSheetId="6">#REF!</definedName>
    <definedName name="IMMPRO" localSheetId="4">#REF!</definedName>
    <definedName name="IMMPRO">#REF!</definedName>
    <definedName name="INDIAN_RAYON_AND_INDUSTRIES_LIMITED">"ANNX1"</definedName>
    <definedName name="Indian_Rayon_And_Industries_Ltd.">"Normal"</definedName>
    <definedName name="Int" localSheetId="6">#REF!</definedName>
    <definedName name="Int" localSheetId="4">#REF!</definedName>
    <definedName name="Int">#REF!</definedName>
    <definedName name="INTENTORY" localSheetId="6">#REF!</definedName>
    <definedName name="INTENTORY" localSheetId="4">#REF!</definedName>
    <definedName name="INTENTORY">#REF!</definedName>
    <definedName name="Interest_Rate" localSheetId="6">#REF!</definedName>
    <definedName name="Interest_Rate" localSheetId="4">#REF!</definedName>
    <definedName name="Interest_Rate">#REF!</definedName>
    <definedName name="INV" localSheetId="6">#REF!</definedName>
    <definedName name="INV" localSheetId="4">#REF!</definedName>
    <definedName name="INV">#REF!</definedName>
    <definedName name="Last_Row">#N/A</definedName>
    <definedName name="Loan_Amount" localSheetId="6">#REF!</definedName>
    <definedName name="Loan_Amount" localSheetId="4">#REF!</definedName>
    <definedName name="Loan_Amount">#REF!</definedName>
    <definedName name="Loan_Start" localSheetId="6">#REF!</definedName>
    <definedName name="Loan_Start" localSheetId="4">#REF!</definedName>
    <definedName name="Loan_Start">#REF!</definedName>
    <definedName name="Loan_Years" localSheetId="6">#REF!</definedName>
    <definedName name="Loan_Years" localSheetId="4">#REF!</definedName>
    <definedName name="Loan_Years">#REF!</definedName>
    <definedName name="LOANS" localSheetId="6">#REF!</definedName>
    <definedName name="LOANS" localSheetId="4">#REF!</definedName>
    <definedName name="LOANS">#REF!</definedName>
    <definedName name="MAT" localSheetId="6">#REF!</definedName>
    <definedName name="MAT" localSheetId="4">#REF!</definedName>
    <definedName name="MAT">#REF!</definedName>
    <definedName name="MATCOST" localSheetId="6">#REF!</definedName>
    <definedName name="MATCOST" localSheetId="4">#REF!</definedName>
    <definedName name="MATCOST">#REF!</definedName>
    <definedName name="mean" localSheetId="6">'[23]NewlongtermOptions (2)'!#REF!</definedName>
    <definedName name="mean" localSheetId="4">'[23]NewlongtermOptions (2)'!#REF!</definedName>
    <definedName name="mean">'[23]NewlongtermOptions (2)'!#REF!</definedName>
    <definedName name="mean2" localSheetId="6">'[23]NewlongtermOptions (2)'!#REF!</definedName>
    <definedName name="mean2" localSheetId="4">'[23]NewlongtermOptions (2)'!#REF!</definedName>
    <definedName name="mean2">'[23]NewlongtermOptions (2)'!#REF!</definedName>
    <definedName name="MFGEXP" localSheetId="6">#REF!</definedName>
    <definedName name="MFGEXP" localSheetId="4">#REF!</definedName>
    <definedName name="MFGEXP">#REF!</definedName>
    <definedName name="MISC" localSheetId="6">#REF!</definedName>
    <definedName name="MISC" localSheetId="4">#REF!</definedName>
    <definedName name="MISC">#REF!</definedName>
    <definedName name="NCPL" localSheetId="6">#REF!</definedName>
    <definedName name="NCPL" localSheetId="4">#REF!</definedName>
    <definedName name="NCPL">#REF!</definedName>
    <definedName name="Normal_Unitwise" localSheetId="6">#REF!</definedName>
    <definedName name="Normal_Unitwise" localSheetId="4">#REF!</definedName>
    <definedName name="Normal_Unitwise">#REF!</definedName>
    <definedName name="NOTES_ON_ACCT" localSheetId="6">'[19]tb'!#REF!</definedName>
    <definedName name="NOTES_ON_ACCT" localSheetId="4">'[19]tb'!#REF!</definedName>
    <definedName name="NOTES_ON_ACCT">'[19]tb'!#REF!</definedName>
    <definedName name="Num_Pmt_Per_Year" localSheetId="6">#REF!</definedName>
    <definedName name="Num_Pmt_Per_Year" localSheetId="4">#REF!</definedName>
    <definedName name="Num_Pmt_Per_Year">#REF!</definedName>
    <definedName name="Number_of_Payments" localSheetId="6">MATCH(0.01,'BSheet sep 21'!End_Bal,-1)+1</definedName>
    <definedName name="Number_of_Payments" localSheetId="0">MATCH(0.01,End_Bal,-1)+1</definedName>
    <definedName name="Number_of_Payments" localSheetId="4">MATCH(0.01,'Result sep2021'!End_Bal,-1)+1</definedName>
    <definedName name="Number_of_Payments">MATCH(0.01,End_Bal,-1)+1</definedName>
    <definedName name="odblock" localSheetId="6">#REF!</definedName>
    <definedName name="odblock" localSheetId="4">#REF!</definedName>
    <definedName name="odblock">#REF!</definedName>
    <definedName name="OTHERS" localSheetId="6">#REF!</definedName>
    <definedName name="OTHERS" localSheetId="4">#REF!</definedName>
    <definedName name="OTHERS">#REF!</definedName>
    <definedName name="P_L" localSheetId="6">#REF!</definedName>
    <definedName name="P_L" localSheetId="4">#REF!</definedName>
    <definedName name="P_L">#REF!</definedName>
    <definedName name="Pay_Date" localSheetId="6">#REF!</definedName>
    <definedName name="Pay_Date" localSheetId="4">#REF!</definedName>
    <definedName name="Pay_Date">#REF!</definedName>
    <definedName name="Pay_Num" localSheetId="6">#REF!</definedName>
    <definedName name="Pay_Num" localSheetId="4">#REF!</definedName>
    <definedName name="Pay_Num">#REF!</definedName>
    <definedName name="Payment_Date" localSheetId="6">DATE(YEAR('BSheet sep 21'!Loan_Start),MONTH('BSheet sep 21'!Loan_Start)+Payment_Number,DAY('BSheet sep 21'!Loan_Start))</definedName>
    <definedName name="Payment_Date" localSheetId="0">DATE(YEAR(Loan_Start),MONTH(Loan_Start)+Payment_Number,DAY(Loan_Start))</definedName>
    <definedName name="Payment_Date" localSheetId="4">DATE(YEAR('Result sep2021'!Loan_Start),MONTH('Result sep2021'!Loan_Start)+Payment_Number,DAY('Result sep2021'!Loan_Start))</definedName>
    <definedName name="Payment_Date">DATE(YEAR(Loan_Start),MONTH(Loan_Start)+Payment_Number,DAY(Loan_Start))</definedName>
    <definedName name="PBIDT" localSheetId="6">#REF!</definedName>
    <definedName name="PBIDT" localSheetId="4">#REF!</definedName>
    <definedName name="PBIDT">#REF!</definedName>
    <definedName name="pink" localSheetId="0" hidden="1">{"115JB",#N/A,FALSE,"ADVTAX";"rg",#N/A,FALSE,"ADVTAX"}</definedName>
    <definedName name="pink" hidden="1">{"115JB",#N/A,FALSE,"ADVTAX";"rg",#N/A,FALSE,"ADVTAX"}</definedName>
    <definedName name="PL" localSheetId="6">#REF!</definedName>
    <definedName name="PL" localSheetId="4">#REF!</definedName>
    <definedName name="PL">#REF!</definedName>
    <definedName name="PR" localSheetId="6">#REF!</definedName>
    <definedName name="PR" localSheetId="4">#REF!</definedName>
    <definedName name="PR">#REF!</definedName>
    <definedName name="PR1">#REF!</definedName>
    <definedName name="PR3">#REF!</definedName>
    <definedName name="Princ" localSheetId="6">#REF!</definedName>
    <definedName name="Princ" localSheetId="4">#REF!</definedName>
    <definedName name="Princ">#REF!</definedName>
    <definedName name="_xlnm.Print_Area" localSheetId="6">'BSheet sep 21'!$A$6:$C$36</definedName>
    <definedName name="_xlnm.Print_Area" localSheetId="0">'Depn IT (2)'!$B$1:$J$20</definedName>
    <definedName name="_xlnm.Print_Area" localSheetId="4">'Result sep2021'!$A$1:$H$61</definedName>
    <definedName name="Print_Area___0___0___0" localSheetId="6">#REF!</definedName>
    <definedName name="Print_Area___0___0___0" localSheetId="4">#REF!</definedName>
    <definedName name="Print_Area___0___0___0">#REF!</definedName>
    <definedName name="Print_Area___0___0___0___0___0" localSheetId="6">#REF!</definedName>
    <definedName name="Print_Area___0___0___0___0___0" localSheetId="4">#REF!</definedName>
    <definedName name="Print_Area___0___0___0___0___0">#REF!</definedName>
    <definedName name="Print_Area___0___0___0___0___0___0" localSheetId="6">#REF!</definedName>
    <definedName name="Print_Area___0___0___0___0___0___0" localSheetId="4">#REF!</definedName>
    <definedName name="Print_Area___0___0___0___0___0___0">#REF!</definedName>
    <definedName name="Print_Area___0___0___0___0___0___0___0___0" localSheetId="6">#REF!</definedName>
    <definedName name="Print_Area___0___0___0___0___0___0___0___0" localSheetId="4">#REF!</definedName>
    <definedName name="Print_Area___0___0___0___0___0___0___0___0">#REF!</definedName>
    <definedName name="Print_Area_MI" localSheetId="6">#REF!</definedName>
    <definedName name="Print_Area_MI" localSheetId="4">#REF!</definedName>
    <definedName name="PRINT_AREA_MI">#REF!</definedName>
    <definedName name="Print_Area_Reset" localSheetId="6">OFFSET('BSheet sep 21'!Full_Print,0,0,[30]!Last_Row)</definedName>
    <definedName name="Print_Area_Reset" localSheetId="0">OFFSET(Full_Print,0,0,Last_Row)</definedName>
    <definedName name="Print_Area_Reset" localSheetId="4">OFFSET('Result sep2021'!Full_Print,0,0,[30]!Last_Row)</definedName>
    <definedName name="Print_Area_Reset">OFFSET(Full_Print,0,0,Last_Row)</definedName>
    <definedName name="Print_Titles___0" localSheetId="6">#REF!</definedName>
    <definedName name="Print_Titles___0" localSheetId="4">#REF!</definedName>
    <definedName name="Print_Titles___0">#REF!</definedName>
    <definedName name="Print_Titles___0___0" localSheetId="6">#REF!</definedName>
    <definedName name="Print_Titles___0___0" localSheetId="4">#REF!</definedName>
    <definedName name="Print_Titles___0___0">#REF!</definedName>
    <definedName name="Print_Titles_MI" localSheetId="6">#REF!</definedName>
    <definedName name="Print_Titles_MI" localSheetId="4">#REF!</definedName>
    <definedName name="Print_Titles_MI">#REF!</definedName>
    <definedName name="provi" localSheetId="6">#REF!</definedName>
    <definedName name="provi" localSheetId="4">#REF!</definedName>
    <definedName name="provi">#REF!</definedName>
    <definedName name="qqq" localSheetId="6">'[19]tb'!#REF!</definedName>
    <definedName name="qqq" localSheetId="4">'[19]tb'!#REF!</definedName>
    <definedName name="qqq">'[19]tb'!#REF!</definedName>
    <definedName name="RANGE" localSheetId="6">#REF!</definedName>
    <definedName name="RANGE" localSheetId="4">#REF!</definedName>
    <definedName name="RANGE">#REF!</definedName>
    <definedName name="S" localSheetId="6">#REF!</definedName>
    <definedName name="S" localSheetId="4">#REF!</definedName>
    <definedName name="S">#REF!</definedName>
    <definedName name="S_5" localSheetId="6">#REF!</definedName>
    <definedName name="S_5" localSheetId="4">#REF!</definedName>
    <definedName name="S_5">#REF!</definedName>
    <definedName name="SB">#N/A</definedName>
    <definedName name="SCAP" localSheetId="6">#REF!</definedName>
    <definedName name="SCAP" localSheetId="4">#REF!</definedName>
    <definedName name="SCAP">#REF!</definedName>
    <definedName name="sch_131415" localSheetId="6">#REF!</definedName>
    <definedName name="sch_131415" localSheetId="4">#REF!</definedName>
    <definedName name="sch_131415">#REF!</definedName>
    <definedName name="sch_13141516" localSheetId="6">#REF!</definedName>
    <definedName name="sch_13141516" localSheetId="4">#REF!</definedName>
    <definedName name="sch_13141516">#REF!</definedName>
    <definedName name="Sch_191" localSheetId="6">#REF!</definedName>
    <definedName name="Sch_191" localSheetId="4">#REF!</definedName>
    <definedName name="Sch_191">#REF!</definedName>
    <definedName name="sch_192" localSheetId="6">#REF!</definedName>
    <definedName name="sch_192" localSheetId="4">#REF!</definedName>
    <definedName name="sch_192">#REF!</definedName>
    <definedName name="sch_193" localSheetId="6">#REF!</definedName>
    <definedName name="sch_193" localSheetId="4">#REF!</definedName>
    <definedName name="sch_193">#REF!</definedName>
    <definedName name="sch_194" localSheetId="6">#REF!</definedName>
    <definedName name="sch_194" localSheetId="4">#REF!</definedName>
    <definedName name="sch_194">#REF!</definedName>
    <definedName name="sch_195" localSheetId="6">#REF!</definedName>
    <definedName name="sch_195" localSheetId="4">#REF!</definedName>
    <definedName name="sch_195">#REF!</definedName>
    <definedName name="sch_196" localSheetId="6">#REF!</definedName>
    <definedName name="sch_196" localSheetId="4">#REF!</definedName>
    <definedName name="sch_196">#REF!</definedName>
    <definedName name="Sch_1a" localSheetId="6">#REF!</definedName>
    <definedName name="Sch_1a" localSheetId="4">#REF!</definedName>
    <definedName name="Sch_1a">#REF!</definedName>
    <definedName name="sch_2" localSheetId="6">#REF!</definedName>
    <definedName name="sch_2" localSheetId="4">#REF!</definedName>
    <definedName name="sch_2">#REF!</definedName>
    <definedName name="Sch_61" localSheetId="6">#REF!</definedName>
    <definedName name="Sch_61" localSheetId="4">#REF!</definedName>
    <definedName name="Sch_61">#REF!</definedName>
    <definedName name="Sch_62" localSheetId="6">#REF!</definedName>
    <definedName name="Sch_62" localSheetId="4">#REF!</definedName>
    <definedName name="Sch_62">#REF!</definedName>
    <definedName name="sch_63" localSheetId="6">#REF!</definedName>
    <definedName name="sch_63" localSheetId="4">#REF!</definedName>
    <definedName name="sch_63">#REF!</definedName>
    <definedName name="sch_789" localSheetId="6">#REF!</definedName>
    <definedName name="sch_789" localSheetId="4">#REF!</definedName>
    <definedName name="sch_789">#REF!</definedName>
    <definedName name="sch1">#REF!</definedName>
    <definedName name="SCH1_3" localSheetId="6">#REF!</definedName>
    <definedName name="SCH1_3" localSheetId="4">#REF!</definedName>
    <definedName name="SCH1_3">#REF!</definedName>
    <definedName name="SCH1_TO_3" localSheetId="6">'[19]tb'!#REF!</definedName>
    <definedName name="SCH1_TO_3" localSheetId="4">'[19]tb'!#REF!</definedName>
    <definedName name="SCH1_TO_3">'[19]tb'!#REF!</definedName>
    <definedName name="sch10">#REF!</definedName>
    <definedName name="sch11">#REF!</definedName>
    <definedName name="sch11f" localSheetId="6">#REF!</definedName>
    <definedName name="sch11f" localSheetId="4">#REF!</definedName>
    <definedName name="sch11f">#REF!</definedName>
    <definedName name="sch12">#REF!</definedName>
    <definedName name="sch12f" localSheetId="6">#REF!</definedName>
    <definedName name="sch12f" localSheetId="4">#REF!</definedName>
    <definedName name="sch12f">#REF!</definedName>
    <definedName name="sch13">#REF!</definedName>
    <definedName name="sch13f" localSheetId="6">#REF!</definedName>
    <definedName name="sch13f" localSheetId="4">#REF!</definedName>
    <definedName name="sch13f">#REF!</definedName>
    <definedName name="sch2">#REF!</definedName>
    <definedName name="sch3">#REF!</definedName>
    <definedName name="SCH4">'[13]BS06'!#REF!</definedName>
    <definedName name="SCH4_5" localSheetId="6">#REF!</definedName>
    <definedName name="SCH4_5" localSheetId="4">#REF!</definedName>
    <definedName name="SCH4_5">#REF!</definedName>
    <definedName name="SCH4_T0_5" localSheetId="6">'[19]tb'!#REF!</definedName>
    <definedName name="SCH4_T0_5" localSheetId="4">'[19]tb'!#REF!</definedName>
    <definedName name="SCH4_T0_5">'[19]tb'!#REF!</definedName>
    <definedName name="SCH5">'[13]BS06'!#REF!</definedName>
    <definedName name="sch6">#REF!</definedName>
    <definedName name="sch6A" localSheetId="6">#REF!</definedName>
    <definedName name="sch6A" localSheetId="4">#REF!</definedName>
    <definedName name="sch6A">#REF!</definedName>
    <definedName name="SCH7">#REF!</definedName>
    <definedName name="sch8">#REF!</definedName>
    <definedName name="sch9">#REF!</definedName>
    <definedName name="Sched_Pay" localSheetId="6">#REF!</definedName>
    <definedName name="Sched_Pay" localSheetId="4">#REF!</definedName>
    <definedName name="Sched_Pay">#REF!</definedName>
    <definedName name="SCHEDULE_12___PURCHASES" localSheetId="6">'[26]S-8 to 14'!#REF!</definedName>
    <definedName name="SCHEDULE_12___PURCHASES" localSheetId="4">'[26]S-8 to 14'!#REF!</definedName>
    <definedName name="SCHEDULE_12___PURCHASES">'[26]S-8 to 14'!#REF!</definedName>
    <definedName name="SCHEDULE_4___UNSECURED_LOANS" localSheetId="6">'[26]S-1,2,3,6,7'!#REF!</definedName>
    <definedName name="SCHEDULE_4___UNSECURED_LOANS" localSheetId="4">'[26]S-1,2,3,6,7'!#REF!</definedName>
    <definedName name="SCHEDULE_4___UNSECURED_LOANS">'[26]S-1,2,3,6,7'!#REF!</definedName>
    <definedName name="SCHEDULE_6___INVESTMENTS" localSheetId="6">#REF!</definedName>
    <definedName name="SCHEDULE_6___INVESTMENTS" localSheetId="4">#REF!</definedName>
    <definedName name="SCHEDULE_6___INVESTMENTS">#REF!</definedName>
    <definedName name="Scheduled_Extra_Payments" localSheetId="6">#REF!</definedName>
    <definedName name="Scheduled_Extra_Payments" localSheetId="4">#REF!</definedName>
    <definedName name="Scheduled_Extra_Payments">#REF!</definedName>
    <definedName name="Scheduled_Interest_Rate" localSheetId="6">#REF!</definedName>
    <definedName name="Scheduled_Interest_Rate" localSheetId="4">#REF!</definedName>
    <definedName name="Scheduled_Interest_Rate">#REF!</definedName>
    <definedName name="Scheduled_Monthly_Payment" localSheetId="6">#REF!</definedName>
    <definedName name="Scheduled_Monthly_Payment" localSheetId="4">#REF!</definedName>
    <definedName name="Scheduled_Monthly_Payment">#REF!</definedName>
    <definedName name="SDH2">#REF!</definedName>
    <definedName name="SECLON" localSheetId="6">#REF!</definedName>
    <definedName name="SECLON" localSheetId="4">#REF!</definedName>
    <definedName name="SECLON">#REF!</definedName>
    <definedName name="SELLING" localSheetId="6">#REF!</definedName>
    <definedName name="SELLING" localSheetId="4">#REF!</definedName>
    <definedName name="SELLING">#REF!</definedName>
    <definedName name="SH1">#REF!</definedName>
    <definedName name="SH10">#REF!</definedName>
    <definedName name="SH11">#REF!</definedName>
    <definedName name="SH12">#REF!</definedName>
    <definedName name="SH131">#REF!</definedName>
    <definedName name="SH14">#REF!</definedName>
    <definedName name="SH15">#REF!</definedName>
    <definedName name="SH2">#REF!</definedName>
    <definedName name="SH3">#REF!</definedName>
    <definedName name="SH31">#REF!</definedName>
    <definedName name="SH32">#REF!</definedName>
    <definedName name="SH4">#REF!</definedName>
    <definedName name="SH5">#REF!</definedName>
    <definedName name="SH51">#REF!</definedName>
    <definedName name="SH52">#REF!</definedName>
    <definedName name="SH53">#REF!</definedName>
    <definedName name="SH7">#REF!</definedName>
    <definedName name="SH8">#REF!</definedName>
    <definedName name="SHD1">#REF!</definedName>
    <definedName name="SHD10">#REF!</definedName>
    <definedName name="SHD13">#REF!</definedName>
    <definedName name="SHD15">#REF!</definedName>
    <definedName name="SHD3">#REF!</definedName>
    <definedName name="SHD4">#REF!</definedName>
    <definedName name="SHD5">#REF!</definedName>
    <definedName name="SHD6">#REF!</definedName>
    <definedName name="SHD7">#REF!</definedName>
    <definedName name="SHD8">#REF!</definedName>
    <definedName name="SHD9">#REF!</definedName>
    <definedName name="SHDULE5" localSheetId="6">#REF!</definedName>
    <definedName name="SHDULE5" localSheetId="4">#REF!</definedName>
    <definedName name="SHDULE5">#REF!</definedName>
    <definedName name="SP" localSheetId="6">#REF!</definedName>
    <definedName name="SP" localSheetId="4">#REF!</definedName>
    <definedName name="SP">#REF!</definedName>
    <definedName name="summary" localSheetId="6">#REF!</definedName>
    <definedName name="summary" localSheetId="4">#REF!</definedName>
    <definedName name="summary">#REF!</definedName>
    <definedName name="tds" localSheetId="6">#REF!</definedName>
    <definedName name="tds" localSheetId="4">#REF!</definedName>
    <definedName name="tds">#REF!</definedName>
    <definedName name="tonu" localSheetId="6" hidden="1">#REF!</definedName>
    <definedName name="tonu" localSheetId="4" hidden="1">#REF!</definedName>
    <definedName name="tonu" hidden="1">#REF!</definedName>
    <definedName name="Total_Interest" localSheetId="6">#REF!</definedName>
    <definedName name="Total_Interest" localSheetId="4">#REF!</definedName>
    <definedName name="Total_Interest">#REF!</definedName>
    <definedName name="Total_Pay" localSheetId="6">#REF!</definedName>
    <definedName name="Total_Pay" localSheetId="4">#REF!</definedName>
    <definedName name="Total_Pay">#REF!</definedName>
    <definedName name="Total_Payment" localSheetId="6">Scheduled_Payment+Extra_Payment</definedName>
    <definedName name="Total_Payment" localSheetId="0">Scheduled_Payment+Extra_Payment</definedName>
    <definedName name="Total_Payment" localSheetId="4">Scheduled_Payment+Extra_Payment</definedName>
    <definedName name="Total_Payment">Scheduled_Payment+Extra_Payment</definedName>
    <definedName name="totalassetslessstock" localSheetId="6">#REF!</definedName>
    <definedName name="totalassetslessstock" localSheetId="4">#REF!</definedName>
    <definedName name="totalassetslessstock">#REF!</definedName>
    <definedName name="totalexpenditure" localSheetId="6">#REF!</definedName>
    <definedName name="totalexpenditure" localSheetId="4">#REF!</definedName>
    <definedName name="totalexpenditure">#REF!</definedName>
    <definedName name="totalexpenditurelesstaxforearlieryears" localSheetId="6">#REF!</definedName>
    <definedName name="totalexpenditurelesstaxforearlieryears" localSheetId="4">#REF!</definedName>
    <definedName name="totalexpenditurelesstaxforearlieryears">#REF!</definedName>
    <definedName name="totalincomelessstock" localSheetId="6">#REF!</definedName>
    <definedName name="totalincomelessstock" localSheetId="4">#REF!</definedName>
    <definedName name="totalincomelessstock">#REF!</definedName>
    <definedName name="totalliabilities" localSheetId="6">#REF!</definedName>
    <definedName name="totalliabilities" localSheetId="4">#REF!</definedName>
    <definedName name="totalliabilities">#REF!</definedName>
    <definedName name="TOVER" localSheetId="6">#REF!</definedName>
    <definedName name="TOVER" localSheetId="4">#REF!</definedName>
    <definedName name="TOVER">#REF!</definedName>
    <definedName name="TRL1">#REF!</definedName>
    <definedName name="unitwise" localSheetId="6">#REF!</definedName>
    <definedName name="unitwise" localSheetId="4">#REF!</definedName>
    <definedName name="unitwise">#REF!</definedName>
    <definedName name="UNSLON" localSheetId="6">#REF!</definedName>
    <definedName name="UNSLON" localSheetId="4">#REF!</definedName>
    <definedName name="UNSLON">#REF!</definedName>
    <definedName name="Values_Entered" localSheetId="6">IF('BSheet sep 21'!Loan_Amount*'BSheet sep 21'!Interest_Rate*'BSheet sep 21'!Loan_Years*'BSheet sep 21'!Loan_Start&gt;0,1,0)</definedName>
    <definedName name="Values_Entered" localSheetId="0">IF(Loan_Amount*Interest_Rate*Loan_Years*Loan_Start&gt;0,1,0)</definedName>
    <definedName name="Values_Entered" localSheetId="4">IF('Result sep2021'!Loan_Amount*'Result sep2021'!Interest_Rate*'Result sep2021'!Loan_Years*'Result sep2021'!Loan_Start&gt;0,1,0)</definedName>
    <definedName name="Values_Entered">IF(Loan_Amount*Interest_Rate*Loan_Years*Loan_Start&gt;0,1,0)</definedName>
    <definedName name="WCAP" localSheetId="6">#REF!</definedName>
    <definedName name="WCAP" localSheetId="4">#REF!</definedName>
    <definedName name="WCAP">#REF!</definedName>
    <definedName name="Working" localSheetId="6">#REF!</definedName>
    <definedName name="Working" localSheetId="4">#REF!</definedName>
    <definedName name="Working">#REF!</definedName>
    <definedName name="wrn.adtax." localSheetId="0" hidden="1">{"115JB",#N/A,FALSE,"ADVTAX";"rg",#N/A,FALSE,"ADVTAX"}</definedName>
    <definedName name="wrn.adtax." hidden="1">{"115JB",#N/A,FALSE,"ADVTAX";"rg",#N/A,FALSE,"ADVTAX"}</definedName>
    <definedName name="YesNo">'[7]Lists'!$A$2:$A$3</definedName>
    <definedName name="Z" localSheetId="6">#REF!</definedName>
    <definedName name="Z" localSheetId="4">#REF!</definedName>
    <definedName name="Z">#REF!</definedName>
    <definedName name="Z_1C8F4616_1706_4DEF_B307_D5C3F82146CF_.wvu.PrintArea" localSheetId="0" hidden="1">'Depn IT (2)'!$B$1:$J$20</definedName>
  </definedNames>
  <calcPr fullCalcOnLoad="1"/>
</workbook>
</file>

<file path=xl/sharedStrings.xml><?xml version="1.0" encoding="utf-8"?>
<sst xmlns="http://schemas.openxmlformats.org/spreadsheetml/2006/main" count="420" uniqueCount="225">
  <si>
    <t>JUMBO FINANCE LIMITED</t>
  </si>
  <si>
    <t>CALCULATION OF DEPRECIATION AS PER INCOME TAX ACT, 1961.</t>
  </si>
  <si>
    <t xml:space="preserve">Particulars of Depreciation allowable as per the Income Tax Act, 1961 in respect of each asset or block of assets,  in the as the case may be following forms: </t>
  </si>
  <si>
    <t>Date of</t>
  </si>
  <si>
    <t xml:space="preserve"> Depreciation </t>
  </si>
  <si>
    <t xml:space="preserve">Rate  </t>
  </si>
  <si>
    <t>W.D.V. As at</t>
  </si>
  <si>
    <t>Addition /</t>
  </si>
  <si>
    <t>Amount of</t>
  </si>
  <si>
    <t xml:space="preserve"> during the </t>
  </si>
  <si>
    <t xml:space="preserve"> of  </t>
  </si>
  <si>
    <t xml:space="preserve">Put to </t>
  </si>
  <si>
    <t>Addition</t>
  </si>
  <si>
    <t>Deletion</t>
  </si>
  <si>
    <t xml:space="preserve">Total </t>
  </si>
  <si>
    <t xml:space="preserve"> year </t>
  </si>
  <si>
    <t xml:space="preserve"> 31-03-2011</t>
  </si>
  <si>
    <t xml:space="preserve">Particulars </t>
  </si>
  <si>
    <t xml:space="preserve">Dep. </t>
  </si>
  <si>
    <t xml:space="preserve"> Rs. </t>
  </si>
  <si>
    <t>use</t>
  </si>
  <si>
    <t>Furniture &amp; Fixiture</t>
  </si>
  <si>
    <t>TOTAL</t>
  </si>
  <si>
    <t xml:space="preserve"> 31-03-2012</t>
  </si>
  <si>
    <t>Plant &amp; Machinery</t>
  </si>
  <si>
    <t xml:space="preserve"> For the year ended 31st March, 2013</t>
  </si>
  <si>
    <t xml:space="preserve"> Assessment Year ::  2013-14</t>
  </si>
  <si>
    <t>Audited</t>
  </si>
  <si>
    <t xml:space="preserve">      (a) Current Tax</t>
  </si>
  <si>
    <t xml:space="preserve">      (b) Deffered Tax</t>
  </si>
  <si>
    <t xml:space="preserve">     (a) Basic </t>
  </si>
  <si>
    <t xml:space="preserve">     (b) diluted  </t>
  </si>
  <si>
    <t>a) Share Capital</t>
  </si>
  <si>
    <t>1. Non Current Assets</t>
  </si>
  <si>
    <t>2. Current Assets</t>
  </si>
  <si>
    <t xml:space="preserve">     (b) Changes in Inventories of Stock in Trade</t>
  </si>
  <si>
    <t>Finance Cost</t>
  </si>
  <si>
    <t>Other Expenses</t>
  </si>
  <si>
    <t>Unaudited</t>
  </si>
  <si>
    <t>Rapid Investments Limited</t>
  </si>
  <si>
    <t>(CIN NO. L65990MH1978PLC020387)</t>
  </si>
  <si>
    <t xml:space="preserve">            Regd.Office : 107, Turf Estate, Off. Dr. E Moses Road, Shakti Mill Lane, Mahalaxmi-400011</t>
  </si>
  <si>
    <t>NOTE:</t>
  </si>
  <si>
    <t xml:space="preserve">Place : Mumbai </t>
  </si>
  <si>
    <t>Director/Authorised Signatory</t>
  </si>
  <si>
    <t>Revenue from operation</t>
  </si>
  <si>
    <r>
      <t xml:space="preserve"> </t>
    </r>
    <r>
      <rPr>
        <sz val="11"/>
        <color indexed="8"/>
        <rFont val="Calibri"/>
        <family val="2"/>
      </rPr>
      <t>Other Income</t>
    </r>
  </si>
  <si>
    <t>Expenses:-</t>
  </si>
  <si>
    <t>Cost of materials consumed</t>
  </si>
  <si>
    <t xml:space="preserve">Purchases of Stock-in-Trade
</t>
  </si>
  <si>
    <t>Changes in inventories of finished goods work-in-progress and Stock-in-Trade</t>
  </si>
  <si>
    <t>Employee Benefits Expense</t>
  </si>
  <si>
    <t>Depreciation &amp; Amortization Expense</t>
  </si>
  <si>
    <t>Total Expenses</t>
  </si>
  <si>
    <t>Tax expense:</t>
  </si>
  <si>
    <t xml:space="preserve"> Earnings Per Share (EPS) (Rs.)</t>
  </si>
  <si>
    <t xml:space="preserve"> Purchases of Stock in Trade</t>
  </si>
  <si>
    <t>Sr. no</t>
  </si>
  <si>
    <t>For  RAPID INVESTMENTS LTD.</t>
  </si>
  <si>
    <t>(Rs. In Lakhs)</t>
  </si>
  <si>
    <t>paid-up Equity Share Capital (Face Value Rs. 10/- each)</t>
  </si>
  <si>
    <t>Particulars</t>
  </si>
  <si>
    <t>Total iNCOME (1+2)</t>
  </si>
  <si>
    <t>a</t>
  </si>
  <si>
    <t>b</t>
  </si>
  <si>
    <t>c</t>
  </si>
  <si>
    <t>d</t>
  </si>
  <si>
    <t>e</t>
  </si>
  <si>
    <t>f</t>
  </si>
  <si>
    <t>g</t>
  </si>
  <si>
    <t>Profit before  tax (3-4)</t>
  </si>
  <si>
    <t xml:space="preserve">      (c) Mat credit entitlement</t>
  </si>
  <si>
    <t xml:space="preserve">      (d) short /(excess) of earlier year</t>
  </si>
  <si>
    <t>Net Profit for the pd.(5-6)</t>
  </si>
  <si>
    <t>other comprehensive income</t>
  </si>
  <si>
    <t>Items that will  be reclassified to profit or loss income tax relating to items that will  be reclassified to profit and loss</t>
  </si>
  <si>
    <t>Items that will not be reclassified to profit or loss income tax relating to items that will not be reclassified to profit and loss</t>
  </si>
  <si>
    <t>Total other Comprehensive income</t>
  </si>
  <si>
    <t>Total Comprehensive income (comprising profit for the pd.(after tax) and other comprehensive income(after Tax)(7+8)</t>
  </si>
  <si>
    <t xml:space="preserve"> Total - Equity</t>
  </si>
  <si>
    <t xml:space="preserve"> Equity:</t>
  </si>
  <si>
    <t xml:space="preserve">  EQUITY AND LIABILITIES</t>
  </si>
  <si>
    <t>1. Non-Current Liabilities</t>
  </si>
  <si>
    <t>2. Current Liabilities</t>
  </si>
  <si>
    <t>(a) Financial Liabilities</t>
  </si>
  <si>
    <t>(i) Borrowings</t>
  </si>
  <si>
    <t>b) Provisions</t>
  </si>
  <si>
    <t xml:space="preserve"> Total -Non Current Liabilities</t>
  </si>
  <si>
    <t>i)  Borrowings</t>
  </si>
  <si>
    <t>ii) Trade Payable</t>
  </si>
  <si>
    <t>iii) other Financial liabilities</t>
  </si>
  <si>
    <t xml:space="preserve">b) other Current Liabilities </t>
  </si>
  <si>
    <t>c) Provisions</t>
  </si>
  <si>
    <t xml:space="preserve">d) current  Tax Liabilities </t>
  </si>
  <si>
    <t xml:space="preserve"> Total Current Liabilities</t>
  </si>
  <si>
    <t>TOTAL EQUITY AND LIABILITIES</t>
  </si>
  <si>
    <t>LIABILITIES</t>
  </si>
  <si>
    <t>a) Financial Liabilities</t>
  </si>
  <si>
    <t>(ii) Trade other financial Liabilities</t>
  </si>
  <si>
    <t>c) Deferred Tax Liabilities</t>
  </si>
  <si>
    <t xml:space="preserve">  ASSETS</t>
  </si>
  <si>
    <t>b) Capital work in progress</t>
  </si>
  <si>
    <t>c) investment property</t>
  </si>
  <si>
    <t>e) Right of use of assets</t>
  </si>
  <si>
    <t>f) Financial assets</t>
  </si>
  <si>
    <t>g) Income tax assets</t>
  </si>
  <si>
    <t>h) Other Non-Current Assets</t>
  </si>
  <si>
    <t>a) Inventories</t>
  </si>
  <si>
    <t>b) Financial assets</t>
  </si>
  <si>
    <t>c) Current Tax assets</t>
  </si>
  <si>
    <t xml:space="preserve"> UNAUDITED  STANDALONE STATEMENT OF ASSETS &amp; LIABILITIES</t>
  </si>
  <si>
    <t xml:space="preserve"> Total - Non-Current Assets</t>
  </si>
  <si>
    <t xml:space="preserve"> Total - Current Assets</t>
  </si>
  <si>
    <t>iii) Cash and Cash Equivalents</t>
  </si>
  <si>
    <t>iv) Bank Balance other than above (ii)</t>
  </si>
  <si>
    <t>v) Loans</t>
  </si>
  <si>
    <t>Vi) Other financial assets</t>
  </si>
  <si>
    <t>Total Assets</t>
  </si>
  <si>
    <t>b) other equity/Reserve and surplus</t>
  </si>
  <si>
    <t xml:space="preserve"> </t>
  </si>
  <si>
    <t xml:space="preserve">    i) investments</t>
  </si>
  <si>
    <t xml:space="preserve">   II) Loans</t>
  </si>
  <si>
    <t xml:space="preserve">  i) Investments</t>
  </si>
  <si>
    <t xml:space="preserve"> ii) Trade Receivables</t>
  </si>
  <si>
    <t xml:space="preserve"> Other Current Assets</t>
  </si>
  <si>
    <t>other non cuurent Liabilities</t>
  </si>
  <si>
    <t>iii)Other financial Assets</t>
  </si>
  <si>
    <t>other current assets</t>
  </si>
  <si>
    <t>( Formerly Known as Tickerplant Infovending Limited)</t>
  </si>
  <si>
    <t>(in `)</t>
  </si>
  <si>
    <t>A. Cash flow from operating activities</t>
  </si>
  <si>
    <t xml:space="preserve">Net (loss)/ profit before tax </t>
  </si>
  <si>
    <t xml:space="preserve">Adjustments for: </t>
  </si>
  <si>
    <t>Depreciation/ amortisation</t>
  </si>
  <si>
    <t>Profit on sale of investments</t>
  </si>
  <si>
    <t xml:space="preserve">Operating (loss)/profit before working capital changes </t>
  </si>
  <si>
    <t>Changes in working capital:</t>
  </si>
  <si>
    <t>Adjustments for (increase) / decrease in operating assets:</t>
  </si>
  <si>
    <t>Inventories</t>
  </si>
  <si>
    <t>Financial Assets -loan</t>
  </si>
  <si>
    <t>Adjustments for increase / (decrease) in operating liabilities:</t>
  </si>
  <si>
    <t>Other current liabilities</t>
  </si>
  <si>
    <t>Short-term provisions</t>
  </si>
  <si>
    <t>Cash generated (used in)/ from operations</t>
  </si>
  <si>
    <t xml:space="preserve">Less: Taxes paid </t>
  </si>
  <si>
    <t>Net cash (used in)/ from operating activities</t>
  </si>
  <si>
    <t>B. Cash flow from investing activities</t>
  </si>
  <si>
    <t>Purchase of fixed assets</t>
  </si>
  <si>
    <t>Sale of fixed assets</t>
  </si>
  <si>
    <t xml:space="preserve">Change in value of investments </t>
  </si>
  <si>
    <t>Net cash from investing activities</t>
  </si>
  <si>
    <t>C. Cash flow from financing activities</t>
  </si>
  <si>
    <t>Net cash from/ (used in) financing activities</t>
  </si>
  <si>
    <t xml:space="preserve">Net cash flow during the year </t>
  </si>
  <si>
    <t>Net increase in cash and cash equivalents</t>
  </si>
  <si>
    <t>Cash and cash equivalents (opening balance)</t>
  </si>
  <si>
    <t>Cash and cash equivalents (closing balance)</t>
  </si>
  <si>
    <t>Notes to cash flow statement :</t>
  </si>
  <si>
    <t>1. Cash and cash equivalents include cash and bank balances in current accounts. Cash and cash equivalents includes :</t>
  </si>
  <si>
    <t>Cash and cheques on hand</t>
  </si>
  <si>
    <t>Bank balances-in current account</t>
  </si>
  <si>
    <t xml:space="preserve"> - in deposit account (maturing within 3 months)</t>
  </si>
  <si>
    <t xml:space="preserve">      Cash and cash equivalents </t>
  </si>
  <si>
    <t xml:space="preserve">  - in deposit account (maturing less than 3 months) </t>
  </si>
  <si>
    <t xml:space="preserve">  - in deposit account (maturing more than 3 months) </t>
  </si>
  <si>
    <t xml:space="preserve">  - interest accured on fixed deposits </t>
  </si>
  <si>
    <t xml:space="preserve">      Cash and bank balances</t>
  </si>
  <si>
    <t>2.   Purchase of fixed assets are stated inclusive of movement of capital work in progress between the commencement and end of the year  and are considered as part of investing activities</t>
  </si>
  <si>
    <t>3.  Amendment to IND AS 7:</t>
  </si>
  <si>
    <t xml:space="preserve"> Effective April1, 2017, the Company adopted Ind AS 7, which require the entities to provide disclosures that enable users of financial statements to evaluate</t>
  </si>
  <si>
    <t>changes in liabilities arising from financial activities, including both changes arising from cash flows and non-cash changes, suggesting of a reconciliation</t>
  </si>
  <si>
    <t xml:space="preserve">between opening and closing balances in the Balance Sheet for liabilities arising from financial activities, to meet the closure requirement. The adoption </t>
  </si>
  <si>
    <t>of amendment did not have any material impact on the financial statements.</t>
  </si>
  <si>
    <t>The notes referred to above forms an integral part of the financial statement</t>
  </si>
  <si>
    <t>As per our attached report of even date</t>
  </si>
  <si>
    <t xml:space="preserve">        As at                   As at</t>
  </si>
  <si>
    <t xml:space="preserve">Net Profit as reported under Indian GAAP </t>
  </si>
  <si>
    <t>Add/Less Adjustments</t>
  </si>
  <si>
    <t>-</t>
  </si>
  <si>
    <t>Net Profit before other Comprehensive Income as per Ind AS</t>
  </si>
  <si>
    <t>Other Comprehensive Income</t>
  </si>
  <si>
    <t>Total Comprehensive Income as per Ind AS</t>
  </si>
  <si>
    <t>Reconciliation between Financial results as previously reported under Indian GAAP and as per Ind AS for 3 months ended September 30, 2020</t>
  </si>
  <si>
    <t xml:space="preserve">   Rapid Investments Limited</t>
  </si>
  <si>
    <t xml:space="preserve">  (CIN NO. L65990MH1978PLC020387)</t>
  </si>
  <si>
    <t xml:space="preserve"> Regd.Office : 107, Turf Estate, Off. Dr. E Moses Road, Shakti Mill Lane, Mahalaxmi-400011</t>
  </si>
  <si>
    <t>STATEMENT OF STANDALONE UN AUDITED FINANCIAL RESULTS FOR THE QUARTER ENDED AND HALF YEAR ENDED 30th   SEPTEMBAR, 2021</t>
  </si>
  <si>
    <t>Quarter ended            (30-09-2021)</t>
  </si>
  <si>
    <t>Quarter ended 30-09-2020</t>
  </si>
  <si>
    <t>Half year  ended        (30-09-2021)</t>
  </si>
  <si>
    <t>Half year ended  (30-09-2020)</t>
  </si>
  <si>
    <t>Year ended           (31-03-2021)</t>
  </si>
  <si>
    <t>Quarter  ended (30-06-2021)</t>
  </si>
  <si>
    <t>During the quarter ended 30-09-2021, nil investors' complaints were received and there were nil complaint pending at the end of the quarter.</t>
  </si>
  <si>
    <t>3 months ended 30-09-2021</t>
  </si>
  <si>
    <t>The above Revised Financial results of the company for the quarter ended 30th September, 2021 have been reviewed by the Audit Committee and approved by the Board of Directors in their meeting held on 13-11-2021 and the Limited Review Report of the same has been issued by the auditors.</t>
  </si>
  <si>
    <t>Date : 13-11-2021</t>
  </si>
  <si>
    <t>d) Other intanqible assets</t>
  </si>
  <si>
    <t>31st March 2021</t>
  </si>
  <si>
    <t>Cash Flow Statement for the period ended 30th Sep 2021</t>
  </si>
  <si>
    <t>30th Sep 2021</t>
  </si>
  <si>
    <t>The company operates in only one segment. Hence IND AS 108 "Operating Segment" is not applicable.</t>
  </si>
  <si>
    <t>RBI cancelled the NBFC Certificate of the company vide order dated 28th June, 2018. However Management has applied for the fresh NBFC Certificate on 3rd August,2018.After the cancellation order received company has not disbursed any further loans. The company is still recovering their pending monthly installment of existing loans.</t>
  </si>
  <si>
    <t>a) Property, Plant and Equipment</t>
  </si>
  <si>
    <t>Repayment of borrowings</t>
  </si>
  <si>
    <t>Sd</t>
  </si>
  <si>
    <t>Quarter ended 30-09-2021</t>
  </si>
  <si>
    <t>Half year ended  (30-09-2021)</t>
  </si>
  <si>
    <t>Half year  ended        (30-09-2022)</t>
  </si>
  <si>
    <t>Quarter  ended (30-06-2022)</t>
  </si>
  <si>
    <t>Quarter ended            (30-09-2022)</t>
  </si>
  <si>
    <t>Year ended           (31-03-2022)</t>
  </si>
  <si>
    <t>The above Revised Financial results of the company for the quarter ended 30th September, 2022 have been reviewed by the Audit Committee and approved by the Board of Directors in their meeting held on 14-11-2022 and the Limited Review Report of the same has been issued by the auditors.</t>
  </si>
  <si>
    <t>During the quarter ended 30-09-2022, nil investors' complaints were received and there were nil complaint pending at the end of the quarter.</t>
  </si>
  <si>
    <t>Cash Flow Statement for the period ended 30th Sep 2022</t>
  </si>
  <si>
    <t>Financial Liabilities</t>
  </si>
  <si>
    <t>Limited review as required under Regulation 33 of SEBI (Listing Obligation and Disclosure Requirements) Regulation 2015 has been carried out by Statutory Auditor and these results are accompanied by the Limited Review Report</t>
  </si>
  <si>
    <r>
      <t xml:space="preserve"> </t>
    </r>
    <r>
      <rPr>
        <sz val="11"/>
        <color indexed="8"/>
        <rFont val="Times New Roman"/>
        <family val="1"/>
      </rPr>
      <t>Other Income</t>
    </r>
  </si>
  <si>
    <t>Total Income (1+2)</t>
  </si>
  <si>
    <t>Date : 14-11-2022</t>
  </si>
  <si>
    <t>(₹ in Lakhs)</t>
  </si>
  <si>
    <t>`</t>
  </si>
  <si>
    <t>STATEMENT OF STANDALONE UN AUDITED FINANCIAL RESULTS FOR THE QUARTER ENDED AND HALF YEAR ENDED 30th SEPTEMBAR, 2022</t>
  </si>
  <si>
    <t>30th Sep 2022</t>
  </si>
  <si>
    <t>31st March 2022</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</si>
</sst>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quot;#,##0.0_);\(&quot;£&quot;#,##0.0\)"/>
    <numFmt numFmtId="174" formatCode="_-* #,##0\ _S_/_._-;\-* #,##0\ _S_/_._-;_-* &quot;-&quot;\ _S_/_._-;_-@_-"/>
    <numFmt numFmtId="175" formatCode="_-* #,##0.00\ _S_/_._-;\-* #,##0.00\ _S_/_._-;_-* &quot;-&quot;??\ _S_/_._-;_-@_-"/>
    <numFmt numFmtId="176" formatCode="_-* #,##0\ &quot;S/.&quot;_-;\-* #,##0\ &quot;S/.&quot;_-;_-* &quot;-&quot;\ &quot;S/.&quot;_-;_-@_-"/>
    <numFmt numFmtId="177" formatCode="_-* #,##0.00\ &quot;S/.&quot;_-;\-* #,##0.00\ &quot;S/.&quot;_-;_-* &quot;-&quot;??\ &quot;S/.&quot;_-;_-@_-"/>
    <numFmt numFmtId="178" formatCode="#,###.#;[Red]\-#,###.#"/>
    <numFmt numFmtId="179" formatCode="&quot;$&quot;#,##0;\-&quot;$&quot;#,##0"/>
    <numFmt numFmtId="180" formatCode="mm/dd/yy"/>
    <numFmt numFmtId="181" formatCode="_(* #,##0.000_);_(* \(#,##0.000\);_(* &quot;-&quot;??_);_(@_)"/>
    <numFmt numFmtId="182" formatCode="0_)"/>
    <numFmt numFmtId="183" formatCode="0.000000"/>
    <numFmt numFmtId="184" formatCode="0.00_)"/>
    <numFmt numFmtId="185" formatCode="_-* #,##0.00_-;\-* #,##0.00_-;_-* &quot;-&quot;??_-;_-@_-"/>
    <numFmt numFmtId="186" formatCode="0_);\(0\)"/>
    <numFmt numFmtId="187" formatCode="#,##0,;[Red]\(#,##0,\)"/>
    <numFmt numFmtId="188" formatCode="&quot;        &quot;@"/>
    <numFmt numFmtId="189" formatCode="&quot;$&quot;#,##0_);[Red]\(&quot;$&quot;#,##0\);&quot;&quot;"/>
    <numFmt numFmtId="190" formatCode="0.0%;[Red]\(0.0%\);&quot;-    &quot;"/>
    <numFmt numFmtId="191" formatCode="&quot;$&quot;#,##0,_);[Red]\(&quot;$&quot;#,##0,\);&quot;&quot;"/>
    <numFmt numFmtId="192" formatCode="0.0%;[Red]\(0.0%\);&quot;&quot;"/>
    <numFmt numFmtId="193" formatCode="&quot;$&quot;#,##0,;[Red]\(&quot;$&quot;#,##0,\);&quot;&quot;"/>
    <numFmt numFmtId="194" formatCode="&quot;$&quot;#,##0.00;[Red]\-&quot;$&quot;#,##0.00"/>
    <numFmt numFmtId="195" formatCode="_(* #,##0,,_);_(* \(#,##0,,\);_(* &quot;-&quot;_)"/>
    <numFmt numFmtId="196" formatCode="&quot;$&quot;#,##0.0000_);\(&quot;$&quot;#,##0.0000\)"/>
    <numFmt numFmtId="197" formatCode="0%;\(0%\)"/>
    <numFmt numFmtId="198" formatCode="0.00_);\(0.00\)"/>
    <numFmt numFmtId="199" formatCode="[$-409]d/mmm/yy;@"/>
    <numFmt numFmtId="200" formatCode="_(* #,##0.0_);_(* \(#,##0.0\);_(* &quot;-&quot;??_);_(@_)"/>
    <numFmt numFmtId="201" formatCode="0.0"/>
  </numFmts>
  <fonts count="109">
    <font>
      <sz val="11"/>
      <color theme="1"/>
      <name val="Calibri"/>
      <family val="2"/>
    </font>
    <font>
      <sz val="11"/>
      <color indexed="8"/>
      <name val="Calibri"/>
      <family val="2"/>
    </font>
    <font>
      <sz val="12"/>
      <name val="Tms Rmn"/>
      <family val="0"/>
    </font>
    <font>
      <sz val="12"/>
      <name val="Arial Rounded MT"/>
      <family val="0"/>
    </font>
    <font>
      <sz val="10"/>
      <name val="Arial"/>
      <family val="2"/>
    </font>
    <font>
      <sz val="10"/>
      <name val="Century Gothic"/>
      <family val="2"/>
    </font>
    <font>
      <sz val="10"/>
      <name val="MS Serif"/>
      <family val="1"/>
    </font>
    <font>
      <sz val="10"/>
      <color indexed="16"/>
      <name val="MS Serif"/>
      <family val="1"/>
    </font>
    <font>
      <sz val="8"/>
      <name val="Arial"/>
      <family val="2"/>
    </font>
    <font>
      <b/>
      <sz val="12"/>
      <name val="Arial"/>
      <family val="2"/>
    </font>
    <font>
      <b/>
      <sz val="24"/>
      <name val="Geneva"/>
      <family val="0"/>
    </font>
    <font>
      <sz val="7"/>
      <name val="Small Fonts"/>
      <family val="2"/>
    </font>
    <font>
      <sz val="10"/>
      <name val="Courier"/>
      <family val="3"/>
    </font>
    <font>
      <sz val="10"/>
      <name val="MS Sans Serif"/>
      <family val="2"/>
    </font>
    <font>
      <b/>
      <sz val="10"/>
      <name val="MS Sans Serif"/>
      <family val="2"/>
    </font>
    <font>
      <sz val="8"/>
      <name val="Helv"/>
      <family val="0"/>
    </font>
    <font>
      <b/>
      <sz val="8"/>
      <color indexed="8"/>
      <name val="Helv"/>
      <family val="0"/>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Century Gothic"/>
      <family val="2"/>
    </font>
    <font>
      <b/>
      <sz val="10"/>
      <name val="Century Gothic"/>
      <family val="2"/>
    </font>
    <font>
      <sz val="12"/>
      <color indexed="8"/>
      <name val="Times New Roman"/>
      <family val="1"/>
    </font>
    <font>
      <u val="single"/>
      <sz val="10"/>
      <color indexed="12"/>
      <name val="Arial"/>
      <family val="2"/>
    </font>
    <font>
      <sz val="12"/>
      <name val="Helv"/>
      <family val="0"/>
    </font>
    <font>
      <b/>
      <sz val="14"/>
      <name val="Helv"/>
      <family val="0"/>
    </font>
    <font>
      <sz val="20"/>
      <color indexed="13"/>
      <name val="Helv"/>
      <family val="0"/>
    </font>
    <font>
      <sz val="12"/>
      <color indexed="13"/>
      <name val="Helv"/>
      <family val="0"/>
    </font>
    <font>
      <b/>
      <sz val="12"/>
      <color indexed="8"/>
      <name val="Calibri"/>
      <family val="2"/>
    </font>
    <font>
      <sz val="12"/>
      <color indexed="8"/>
      <name val="Calibri"/>
      <family val="2"/>
    </font>
    <font>
      <b/>
      <sz val="12"/>
      <name val="Calibri"/>
      <family val="2"/>
    </font>
    <font>
      <sz val="12"/>
      <name val="Calibri"/>
      <family val="2"/>
    </font>
    <font>
      <b/>
      <sz val="11"/>
      <color indexed="10"/>
      <name val="Calibri"/>
      <family val="2"/>
    </font>
    <font>
      <sz val="12"/>
      <name val="Arial Narrow"/>
      <family val="2"/>
    </font>
    <font>
      <sz val="12"/>
      <name val="Times New Roman"/>
      <family val="1"/>
    </font>
    <font>
      <sz val="10"/>
      <color indexed="8"/>
      <name val="Arial"/>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i/>
      <sz val="8"/>
      <name val="Arial"/>
      <family val="2"/>
    </font>
    <font>
      <b/>
      <sz val="18"/>
      <color indexed="62"/>
      <name val="Cambria"/>
      <family val="2"/>
    </font>
    <font>
      <b/>
      <sz val="9"/>
      <name val="Arial"/>
      <family val="2"/>
    </font>
    <font>
      <b/>
      <sz val="11"/>
      <name val="Book Antiqua"/>
      <family val="1"/>
    </font>
    <font>
      <b/>
      <sz val="10"/>
      <name val="Book Antiqua"/>
      <family val="1"/>
    </font>
    <font>
      <sz val="9"/>
      <name val="Book Antiqua"/>
      <family val="1"/>
    </font>
    <font>
      <b/>
      <sz val="10"/>
      <name val="Arial"/>
      <family val="2"/>
    </font>
    <font>
      <b/>
      <sz val="10"/>
      <color indexed="8"/>
      <name val="Calibri"/>
      <family val="2"/>
    </font>
    <font>
      <b/>
      <sz val="10"/>
      <name val="Rupee Foradian"/>
      <family val="2"/>
    </font>
    <font>
      <sz val="10"/>
      <name val="Rupee Foradian"/>
      <family val="2"/>
    </font>
    <font>
      <b/>
      <sz val="11"/>
      <name val="Rupee Foradian"/>
      <family val="2"/>
    </font>
    <font>
      <sz val="11"/>
      <name val="Rupee Foradian"/>
      <family val="2"/>
    </font>
    <font>
      <b/>
      <sz val="11"/>
      <name val="Times New Roman"/>
      <family val="1"/>
    </font>
    <font>
      <sz val="11"/>
      <name val="Times New Roman"/>
      <family val="1"/>
    </font>
    <font>
      <sz val="11"/>
      <color indexed="8"/>
      <name val="Times New Roman"/>
      <family val="1"/>
    </font>
    <font>
      <u val="single"/>
      <sz val="11"/>
      <color indexed="20"/>
      <name val="Calibri"/>
      <family val="2"/>
    </font>
    <font>
      <u val="single"/>
      <sz val="11"/>
      <color indexed="12"/>
      <name val="Calibri"/>
      <family val="2"/>
    </font>
    <font>
      <b/>
      <u val="single"/>
      <sz val="11"/>
      <color indexed="8"/>
      <name val="Calibri"/>
      <family val="2"/>
    </font>
    <font>
      <b/>
      <sz val="11"/>
      <name val="Calibri"/>
      <family val="2"/>
    </font>
    <font>
      <b/>
      <sz val="16"/>
      <color indexed="8"/>
      <name val="Arial"/>
      <family val="2"/>
    </font>
    <font>
      <sz val="11"/>
      <name val="Calibri"/>
      <family val="2"/>
    </font>
    <font>
      <b/>
      <sz val="12"/>
      <color indexed="8"/>
      <name val="Arial"/>
      <family val="2"/>
    </font>
    <font>
      <sz val="9"/>
      <color indexed="8"/>
      <name val="Calibri"/>
      <family val="2"/>
    </font>
    <font>
      <b/>
      <sz val="11"/>
      <color indexed="8"/>
      <name val="Times New Roman"/>
      <family val="1"/>
    </font>
    <font>
      <b/>
      <sz val="11"/>
      <color indexed="8"/>
      <name val="Arial"/>
      <family val="2"/>
    </font>
    <font>
      <b/>
      <sz val="10"/>
      <name val="Calibri"/>
      <family val="2"/>
    </font>
    <font>
      <sz val="9"/>
      <name val="Calibri"/>
      <family val="2"/>
    </font>
    <font>
      <sz val="8.9"/>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6"/>
      <color theme="1"/>
      <name val="Arial"/>
      <family val="2"/>
    </font>
    <font>
      <b/>
      <sz val="12"/>
      <color theme="1"/>
      <name val="Arial"/>
      <family val="2"/>
    </font>
    <font>
      <sz val="9"/>
      <color theme="1"/>
      <name val="Calibri"/>
      <family val="2"/>
    </font>
    <font>
      <sz val="11"/>
      <color theme="1"/>
      <name val="Times New Roman"/>
      <family val="1"/>
    </font>
    <font>
      <b/>
      <sz val="11"/>
      <color theme="1"/>
      <name val="Times New Roman"/>
      <family val="1"/>
    </font>
    <font>
      <b/>
      <sz val="11"/>
      <color theme="1"/>
      <name val="Arial"/>
      <family val="2"/>
    </font>
    <font>
      <b/>
      <sz val="10"/>
      <color theme="1"/>
      <name val="Arial"/>
      <family val="2"/>
    </font>
  </fonts>
  <fills count="7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6"/>
        <bgColor indexed="64"/>
      </patternFill>
    </fill>
    <fill>
      <patternFill patternType="solid">
        <fgColor indexed="42"/>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mediumGray">
        <fgColor indexed="22"/>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right/>
      <top style="double"/>
      <bottom style="double"/>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color indexed="63"/>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hair"/>
      <right style="hair"/>
      <top style="thin"/>
      <bottom/>
    </border>
    <border>
      <left style="hair"/>
      <right style="hair"/>
      <top style="double"/>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style="thin">
        <color indexed="8"/>
      </left>
      <right style="thin">
        <color indexed="8"/>
      </right>
      <top style="double">
        <color indexed="8"/>
      </top>
      <bottom style="thin">
        <color indexed="8"/>
      </bottom>
    </border>
    <border>
      <left>
        <color indexed="63"/>
      </left>
      <right>
        <color indexed="63"/>
      </right>
      <top>
        <color indexed="63"/>
      </top>
      <bottom style="double"/>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style="thin"/>
      <right style="medium"/>
      <top style="medium"/>
      <bottom style="medium"/>
    </border>
    <border>
      <left style="thin"/>
      <right/>
      <top/>
      <bottom/>
    </border>
    <border>
      <left style="thin"/>
      <right>
        <color indexed="63"/>
      </right>
      <top>
        <color indexed="63"/>
      </top>
      <bottom style="thin"/>
    </border>
    <border>
      <left style="thin"/>
      <right/>
      <top style="thin"/>
      <bottom/>
    </border>
    <border>
      <left/>
      <right style="thin"/>
      <top style="thin"/>
      <bottom/>
    </border>
    <border>
      <left style="thin"/>
      <right style="thin"/>
      <top style="thin"/>
      <bottom style="medium"/>
    </border>
    <border>
      <left style="medium"/>
      <right style="thin"/>
      <top style="medium"/>
      <bottom style="medium"/>
    </border>
    <border>
      <left style="medium"/>
      <right style="thin"/>
      <top>
        <color indexed="63"/>
      </top>
      <bottom style="medium"/>
    </border>
    <border>
      <left style="thin"/>
      <right style="medium"/>
      <top>
        <color indexed="63"/>
      </top>
      <bottom style="medium"/>
    </border>
  </borders>
  <cellStyleXfs count="13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7" borderId="0" applyNumberFormat="0" applyBorder="0" applyAlignment="0" applyProtection="0"/>
    <xf numFmtId="0" fontId="1" fillId="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8" borderId="0" applyNumberFormat="0" applyBorder="0" applyAlignment="0" applyProtection="0"/>
    <xf numFmtId="0" fontId="1" fillId="7"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3" borderId="0" applyNumberFormat="0" applyBorder="0" applyAlignment="0" applyProtection="0"/>
    <xf numFmtId="0" fontId="1" fillId="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3" fillId="26" borderId="0" applyNumberFormat="0" applyBorder="0" applyAlignment="0" applyProtection="0"/>
    <xf numFmtId="0" fontId="18" fillId="27"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83" fillId="28" borderId="0" applyNumberFormat="0" applyBorder="0" applyAlignment="0" applyProtection="0"/>
    <xf numFmtId="0" fontId="18" fillId="7"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83" fillId="30"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83" fillId="31"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83" fillId="33" borderId="0" applyNumberFormat="0" applyBorder="0" applyAlignment="0" applyProtection="0"/>
    <xf numFmtId="0" fontId="18" fillId="3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83" fillId="35" borderId="0" applyNumberFormat="0" applyBorder="0" applyAlignment="0" applyProtection="0"/>
    <xf numFmtId="0" fontId="18" fillId="3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8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83"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83" fillId="47"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8" fillId="44" borderId="0" applyNumberFormat="0" applyBorder="0" applyAlignment="0" applyProtection="0"/>
    <xf numFmtId="0" fontId="18" fillId="49"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83" fillId="50" borderId="0" applyNumberFormat="0" applyBorder="0" applyAlignment="0" applyProtection="0"/>
    <xf numFmtId="0" fontId="1" fillId="38" borderId="0" applyNumberFormat="0" applyBorder="0" applyAlignment="0" applyProtection="0"/>
    <xf numFmtId="0" fontId="1" fillId="44" borderId="0" applyNumberFormat="0" applyBorder="0" applyAlignment="0" applyProtection="0"/>
    <xf numFmtId="0" fontId="18" fillId="44" borderId="0" applyNumberFormat="0" applyBorder="0" applyAlignment="0" applyProtection="0"/>
    <xf numFmtId="0" fontId="18" fillId="3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83" fillId="52"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8" fillId="39" borderId="0" applyNumberFormat="0" applyBorder="0" applyAlignment="0" applyProtection="0"/>
    <xf numFmtId="0" fontId="18" fillId="34" borderId="0" applyNumberFormat="0" applyBorder="0" applyAlignment="0" applyProtection="0"/>
    <xf numFmtId="0" fontId="83" fillId="54" borderId="0" applyNumberFormat="0" applyBorder="0" applyAlignment="0" applyProtection="0"/>
    <xf numFmtId="0" fontId="1" fillId="43" borderId="0" applyNumberFormat="0" applyBorder="0" applyAlignment="0" applyProtection="0"/>
    <xf numFmtId="0" fontId="1" fillId="55" borderId="0" applyNumberFormat="0" applyBorder="0" applyAlignment="0" applyProtection="0"/>
    <xf numFmtId="0" fontId="18" fillId="55" borderId="0" applyNumberFormat="0" applyBorder="0" applyAlignment="0" applyProtection="0"/>
    <xf numFmtId="0" fontId="18" fillId="29"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84" fillId="56"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 fillId="0" borderId="0" applyNumberFormat="0" applyFill="0" applyBorder="0" applyAlignment="0" applyProtection="0"/>
    <xf numFmtId="173" fontId="3" fillId="0" borderId="0" applyFill="0" applyBorder="0" applyAlignment="0">
      <protection/>
    </xf>
    <xf numFmtId="187" fontId="4" fillId="0" borderId="0" applyFill="0" applyBorder="0" applyAlignment="0">
      <protection/>
    </xf>
    <xf numFmtId="187"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189" fontId="4" fillId="0" borderId="0" applyFill="0" applyBorder="0" applyAlignment="0">
      <protection/>
    </xf>
    <xf numFmtId="189" fontId="4" fillId="0" borderId="0" applyFill="0" applyBorder="0" applyAlignment="0">
      <protection/>
    </xf>
    <xf numFmtId="189" fontId="4" fillId="0" borderId="0" applyFill="0" applyBorder="0" applyAlignment="0">
      <protection/>
    </xf>
    <xf numFmtId="190" fontId="4" fillId="0" borderId="0" applyFill="0" applyBorder="0" applyAlignment="0">
      <protection/>
    </xf>
    <xf numFmtId="190" fontId="4" fillId="0" borderId="0" applyFill="0" applyBorder="0" applyAlignment="0">
      <protection/>
    </xf>
    <xf numFmtId="190" fontId="4" fillId="0" borderId="0" applyFill="0" applyBorder="0" applyAlignment="0">
      <protection/>
    </xf>
    <xf numFmtId="191" fontId="4" fillId="0" borderId="0" applyFill="0" applyBorder="0" applyAlignment="0">
      <protection/>
    </xf>
    <xf numFmtId="191" fontId="4" fillId="0" borderId="0" applyFill="0" applyBorder="0" applyAlignment="0">
      <protection/>
    </xf>
    <xf numFmtId="191" fontId="4" fillId="0" borderId="0" applyFill="0" applyBorder="0" applyAlignment="0">
      <protection/>
    </xf>
    <xf numFmtId="192" fontId="4" fillId="0" borderId="0" applyFill="0" applyBorder="0" applyAlignment="0">
      <protection/>
    </xf>
    <xf numFmtId="192" fontId="4" fillId="0" borderId="0" applyFill="0" applyBorder="0" applyAlignment="0">
      <protection/>
    </xf>
    <xf numFmtId="192" fontId="4" fillId="0" borderId="0" applyFill="0" applyBorder="0" applyAlignment="0">
      <protection/>
    </xf>
    <xf numFmtId="193" fontId="4" fillId="0" borderId="0" applyFill="0" applyBorder="0" applyAlignment="0">
      <protection/>
    </xf>
    <xf numFmtId="193" fontId="4" fillId="0" borderId="0" applyFill="0" applyBorder="0" applyAlignment="0">
      <protection/>
    </xf>
    <xf numFmtId="193"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0" fontId="85" fillId="57" borderId="1" applyNumberFormat="0" applyAlignment="0" applyProtection="0"/>
    <xf numFmtId="0" fontId="20" fillId="58" borderId="2" applyNumberFormat="0" applyAlignment="0" applyProtection="0"/>
    <xf numFmtId="0" fontId="46" fillId="59" borderId="2" applyNumberFormat="0" applyAlignment="0" applyProtection="0"/>
    <xf numFmtId="0" fontId="46" fillId="59" borderId="2" applyNumberFormat="0" applyAlignment="0" applyProtection="0"/>
    <xf numFmtId="0" fontId="46" fillId="59" borderId="2" applyNumberFormat="0" applyAlignment="0" applyProtection="0"/>
    <xf numFmtId="0" fontId="86" fillId="60" borderId="3" applyNumberFormat="0" applyAlignment="0" applyProtection="0"/>
    <xf numFmtId="0" fontId="21" fillId="61" borderId="4" applyNumberFormat="0" applyAlignment="0" applyProtection="0"/>
    <xf numFmtId="171" fontId="1"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9" fontId="1"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5"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1" fontId="4" fillId="0" borderId="0" applyFont="0" applyFill="0" applyBorder="0" applyAlignment="0" applyProtection="0"/>
    <xf numFmtId="171" fontId="47" fillId="0" borderId="0" applyFont="0" applyFill="0" applyBorder="0" applyAlignment="0" applyProtection="0"/>
    <xf numFmtId="171" fontId="47" fillId="0" borderId="0" applyFont="0" applyFill="0" applyBorder="0" applyAlignment="0" applyProtection="0"/>
    <xf numFmtId="171" fontId="4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0" fillId="0" borderId="0" applyFont="0" applyFill="0" applyBorder="0" applyAlignment="0" applyProtection="0"/>
    <xf numFmtId="171" fontId="1" fillId="0" borderId="0" applyFont="0" applyFill="0" applyBorder="0" applyAlignment="0" applyProtection="0"/>
    <xf numFmtId="165"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6" fontId="36"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83"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43"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43"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43"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43"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43"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43"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6" fillId="0" borderId="0" applyNumberFormat="0" applyAlignment="0">
      <protection/>
    </xf>
    <xf numFmtId="170" fontId="1" fillId="0" borderId="0" applyFont="0" applyFill="0" applyBorder="0" applyAlignment="0" applyProtection="0"/>
    <xf numFmtId="194" fontId="2" fillId="0" borderId="5">
      <alignment/>
      <protection/>
    </xf>
    <xf numFmtId="168" fontId="1"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0" fontId="38" fillId="0" borderId="0">
      <alignment/>
      <protection/>
    </xf>
    <xf numFmtId="0" fontId="38" fillId="0" borderId="0">
      <alignment/>
      <protection/>
    </xf>
    <xf numFmtId="0" fontId="38" fillId="0" borderId="6">
      <alignment/>
      <protection/>
    </xf>
    <xf numFmtId="14" fontId="49" fillId="0" borderId="0" applyFill="0" applyBorder="0" applyAlignment="0">
      <protection/>
    </xf>
    <xf numFmtId="38" fontId="13" fillId="0" borderId="7">
      <alignment vertical="center"/>
      <protection/>
    </xf>
    <xf numFmtId="0" fontId="32" fillId="62"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192" fontId="4" fillId="0" borderId="0" applyFill="0" applyBorder="0" applyAlignment="0">
      <protection/>
    </xf>
    <xf numFmtId="192" fontId="4" fillId="0" borderId="0" applyFill="0" applyBorder="0" applyAlignment="0">
      <protection/>
    </xf>
    <xf numFmtId="192"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192" fontId="4" fillId="0" borderId="0" applyFill="0" applyBorder="0" applyAlignment="0">
      <protection/>
    </xf>
    <xf numFmtId="192" fontId="4" fillId="0" borderId="0" applyFill="0" applyBorder="0" applyAlignment="0">
      <protection/>
    </xf>
    <xf numFmtId="192" fontId="4" fillId="0" borderId="0" applyFill="0" applyBorder="0" applyAlignment="0">
      <protection/>
    </xf>
    <xf numFmtId="193" fontId="4" fillId="0" borderId="0" applyFill="0" applyBorder="0" applyAlignment="0">
      <protection/>
    </xf>
    <xf numFmtId="193" fontId="4" fillId="0" borderId="0" applyFill="0" applyBorder="0" applyAlignment="0">
      <protection/>
    </xf>
    <xf numFmtId="193"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0" fontId="7" fillId="0" borderId="0" applyNumberFormat="0" applyAlignment="0">
      <protection/>
    </xf>
    <xf numFmtId="169" fontId="48" fillId="0" borderId="0" applyFont="0" applyFill="0" applyBorder="0" applyAlignment="0" applyProtection="0"/>
    <xf numFmtId="169" fontId="48" fillId="0" borderId="0" applyFont="0" applyFill="0" applyBorder="0" applyAlignment="0" applyProtection="0"/>
    <xf numFmtId="0" fontId="87" fillId="0" borderId="0" applyNumberFormat="0" applyFill="0" applyBorder="0" applyAlignment="0" applyProtection="0"/>
    <xf numFmtId="0" fontId="22" fillId="0" borderId="0" applyNumberFormat="0" applyFill="0" applyBorder="0" applyAlignment="0" applyProtection="0"/>
    <xf numFmtId="0" fontId="88" fillId="0" borderId="0" applyNumberFormat="0" applyFill="0" applyBorder="0" applyAlignment="0" applyProtection="0"/>
    <xf numFmtId="0" fontId="89" fillId="65"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38" fontId="8" fillId="58" borderId="0" applyNumberFormat="0" applyBorder="0" applyAlignment="0" applyProtection="0"/>
    <xf numFmtId="0" fontId="9" fillId="0" borderId="8" applyNumberFormat="0" applyAlignment="0" applyProtection="0"/>
    <xf numFmtId="0" fontId="9" fillId="0" borderId="9">
      <alignment horizontal="left" vertical="center"/>
      <protection/>
    </xf>
    <xf numFmtId="0" fontId="90" fillId="0" borderId="10" applyNumberFormat="0" applyFill="0" applyAlignment="0" applyProtection="0"/>
    <xf numFmtId="0" fontId="24" fillId="0" borderId="11"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91" fillId="0" borderId="13" applyNumberFormat="0" applyFill="0" applyAlignment="0" applyProtection="0"/>
    <xf numFmtId="0" fontId="25" fillId="0" borderId="14"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92" fillId="0" borderId="16" applyNumberFormat="0" applyFill="0" applyAlignment="0" applyProtection="0"/>
    <xf numFmtId="0" fontId="26" fillId="0" borderId="1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92" fillId="0" borderId="0" applyNumberFormat="0" applyFill="0" applyBorder="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 fillId="0" borderId="19">
      <alignment/>
      <protection/>
    </xf>
    <xf numFmtId="0" fontId="9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9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94" fillId="66" borderId="1" applyNumberFormat="0" applyAlignment="0" applyProtection="0"/>
    <xf numFmtId="10" fontId="8" fillId="10" borderId="5" applyNumberFormat="0" applyBorder="0" applyAlignment="0" applyProtection="0"/>
    <xf numFmtId="0" fontId="27" fillId="13"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39" fillId="67" borderId="6">
      <alignment/>
      <protection/>
    </xf>
    <xf numFmtId="192" fontId="4" fillId="0" borderId="0" applyFill="0" applyBorder="0" applyAlignment="0">
      <protection/>
    </xf>
    <xf numFmtId="192" fontId="4" fillId="0" borderId="0" applyFill="0" applyBorder="0" applyAlignment="0">
      <protection/>
    </xf>
    <xf numFmtId="192"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192" fontId="4" fillId="0" borderId="0" applyFill="0" applyBorder="0" applyAlignment="0">
      <protection/>
    </xf>
    <xf numFmtId="192" fontId="4" fillId="0" borderId="0" applyFill="0" applyBorder="0" applyAlignment="0">
      <protection/>
    </xf>
    <xf numFmtId="192" fontId="4" fillId="0" borderId="0" applyFill="0" applyBorder="0" applyAlignment="0">
      <protection/>
    </xf>
    <xf numFmtId="193" fontId="4" fillId="0" borderId="0" applyFill="0" applyBorder="0" applyAlignment="0">
      <protection/>
    </xf>
    <xf numFmtId="193" fontId="4" fillId="0" borderId="0" applyFill="0" applyBorder="0" applyAlignment="0">
      <protection/>
    </xf>
    <xf numFmtId="193"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0" fontId="95" fillId="0" borderId="20" applyNumberFormat="0" applyFill="0" applyAlignment="0" applyProtection="0"/>
    <xf numFmtId="0" fontId="28" fillId="0" borderId="21"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9" fontId="48" fillId="0" borderId="0" applyFont="0" applyFill="0" applyBorder="0" applyAlignment="0" applyProtection="0"/>
    <xf numFmtId="9" fontId="48"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96" fillId="68" borderId="0" applyNumberFormat="0" applyBorder="0" applyAlignment="0" applyProtection="0"/>
    <xf numFmtId="0" fontId="29"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37" fontId="11" fillId="0" borderId="0">
      <alignment/>
      <protection/>
    </xf>
    <xf numFmtId="178" fontId="3" fillId="0" borderId="0">
      <alignment/>
      <protection/>
    </xf>
    <xf numFmtId="195" fontId="4" fillId="0" borderId="0">
      <alignment/>
      <protection/>
    </xf>
    <xf numFmtId="196" fontId="4" fillId="0" borderId="0">
      <alignment/>
      <protection/>
    </xf>
    <xf numFmtId="179" fontId="1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9" fontId="12"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179" fontId="12" fillId="0" borderId="0">
      <alignment/>
      <protection/>
    </xf>
    <xf numFmtId="179" fontId="12" fillId="0" borderId="0">
      <alignment/>
      <protection/>
    </xf>
    <xf numFmtId="179" fontId="12" fillId="0" borderId="0">
      <alignment/>
      <protection/>
    </xf>
    <xf numFmtId="179" fontId="12" fillId="0" borderId="0">
      <alignment/>
      <protection/>
    </xf>
    <xf numFmtId="179" fontId="12" fillId="0" borderId="0">
      <alignment/>
      <protection/>
    </xf>
    <xf numFmtId="179" fontId="12" fillId="0" borderId="0">
      <alignment/>
      <protection/>
    </xf>
    <xf numFmtId="179" fontId="12" fillId="0" borderId="0">
      <alignment/>
      <protection/>
    </xf>
    <xf numFmtId="0" fontId="4" fillId="0" borderId="0">
      <alignment/>
      <protection/>
    </xf>
    <xf numFmtId="0" fontId="4" fillId="0" borderId="0">
      <alignment/>
      <protection/>
    </xf>
    <xf numFmtId="0" fontId="4" fillId="0" borderId="0">
      <alignment/>
      <protection/>
    </xf>
    <xf numFmtId="179" fontId="1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0" borderId="0">
      <alignment/>
      <protection/>
    </xf>
    <xf numFmtId="179" fontId="12" fillId="0" borderId="0">
      <alignment/>
      <protection/>
    </xf>
    <xf numFmtId="179" fontId="12" fillId="0" borderId="0">
      <alignment/>
      <protection/>
    </xf>
    <xf numFmtId="179" fontId="12" fillId="0" borderId="0">
      <alignment/>
      <protection/>
    </xf>
    <xf numFmtId="179" fontId="12" fillId="0" borderId="0">
      <alignment/>
      <protection/>
    </xf>
    <xf numFmtId="179" fontId="12" fillId="0" borderId="0">
      <alignment/>
      <protection/>
    </xf>
    <xf numFmtId="179" fontId="12" fillId="0" borderId="0">
      <alignment/>
      <protection/>
    </xf>
    <xf numFmtId="179" fontId="12" fillId="0" borderId="0">
      <alignment/>
      <protection/>
    </xf>
    <xf numFmtId="1" fontId="17" fillId="69"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9" fontId="1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82" fontId="12" fillId="0" borderId="0">
      <alignment/>
      <protection/>
    </xf>
    <xf numFmtId="182" fontId="12" fillId="0" borderId="0">
      <alignment/>
      <protection/>
    </xf>
    <xf numFmtId="0" fontId="1" fillId="0" borderId="0">
      <alignment/>
      <protection/>
    </xf>
    <xf numFmtId="0" fontId="1" fillId="0" borderId="0">
      <alignment/>
      <protection/>
    </xf>
    <xf numFmtId="179" fontId="12"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9" fontId="12" fillId="0" borderId="0">
      <alignment/>
      <protection/>
    </xf>
    <xf numFmtId="179" fontId="12" fillId="0" borderId="0">
      <alignment/>
      <protection/>
    </xf>
    <xf numFmtId="0" fontId="4" fillId="0" borderId="0">
      <alignment/>
      <protection/>
    </xf>
    <xf numFmtId="0" fontId="47" fillId="0" borderId="0">
      <alignment/>
      <protection/>
    </xf>
    <xf numFmtId="0" fontId="47" fillId="0" borderId="0">
      <alignment/>
      <protection/>
    </xf>
    <xf numFmtId="0" fontId="47" fillId="0" borderId="0">
      <alignment/>
      <protection/>
    </xf>
    <xf numFmtId="184" fontId="12" fillId="0" borderId="0">
      <alignment/>
      <protection/>
    </xf>
    <xf numFmtId="0" fontId="1" fillId="0" borderId="0">
      <alignment/>
      <protection/>
    </xf>
    <xf numFmtId="0" fontId="1" fillId="0" borderId="0">
      <alignment/>
      <protection/>
    </xf>
    <xf numFmtId="0" fontId="1" fillId="0" borderId="0">
      <alignment/>
      <protection/>
    </xf>
    <xf numFmtId="179" fontId="12" fillId="0" borderId="0">
      <alignment/>
      <protection/>
    </xf>
    <xf numFmtId="0" fontId="4" fillId="0" borderId="0">
      <alignment/>
      <protection/>
    </xf>
    <xf numFmtId="0" fontId="4" fillId="0" borderId="0" applyNumberFormat="0">
      <alignment/>
      <protection/>
    </xf>
    <xf numFmtId="0" fontId="4" fillId="0" borderId="0" applyNumberFormat="0">
      <alignment/>
      <protection/>
    </xf>
    <xf numFmtId="0" fontId="4" fillId="0" borderId="0" applyNumberFormat="0">
      <alignment/>
      <protection/>
    </xf>
    <xf numFmtId="0" fontId="4" fillId="0" borderId="0">
      <alignment/>
      <protection/>
    </xf>
    <xf numFmtId="0" fontId="1" fillId="0" borderId="0">
      <alignment/>
      <protection/>
    </xf>
    <xf numFmtId="179" fontId="12"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179" fontId="12"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lignment/>
      <protection/>
    </xf>
    <xf numFmtId="0" fontId="4" fillId="0" borderId="0" applyNumberFormat="0">
      <alignment/>
      <protection/>
    </xf>
    <xf numFmtId="0" fontId="4" fillId="0" borderId="0" applyNumberFormat="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6" fillId="0" borderId="0">
      <alignment/>
      <protection/>
    </xf>
    <xf numFmtId="179" fontId="1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lignment/>
      <protection/>
    </xf>
    <xf numFmtId="0" fontId="4" fillId="0" borderId="0" applyNumberFormat="0">
      <alignment/>
      <protection/>
    </xf>
    <xf numFmtId="0" fontId="4" fillId="0" borderId="0" applyNumberFormat="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9" fontId="1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70" borderId="23" applyNumberFormat="0" applyFont="0" applyAlignment="0" applyProtection="0"/>
    <xf numFmtId="0" fontId="4" fillId="10" borderId="24" applyNumberFormat="0" applyFont="0" applyAlignment="0" applyProtection="0"/>
    <xf numFmtId="0" fontId="48" fillId="10" borderId="24" applyNumberFormat="0" applyFont="0" applyAlignment="0" applyProtection="0"/>
    <xf numFmtId="0" fontId="48" fillId="10" borderId="24" applyNumberFormat="0" applyFont="0" applyAlignment="0" applyProtection="0"/>
    <xf numFmtId="0" fontId="48" fillId="10" borderId="24" applyNumberFormat="0" applyFont="0" applyAlignment="0" applyProtection="0"/>
    <xf numFmtId="0" fontId="97" fillId="57" borderId="25" applyNumberFormat="0" applyAlignment="0" applyProtection="0"/>
    <xf numFmtId="0" fontId="30" fillId="58" borderId="26" applyNumberFormat="0" applyAlignment="0" applyProtection="0"/>
    <xf numFmtId="0" fontId="30" fillId="59" borderId="26" applyNumberFormat="0" applyAlignment="0" applyProtection="0"/>
    <xf numFmtId="0" fontId="30" fillId="59" borderId="26" applyNumberFormat="0" applyAlignment="0" applyProtection="0"/>
    <xf numFmtId="0" fontId="30" fillId="59" borderId="26" applyNumberFormat="0" applyAlignment="0" applyProtection="0"/>
    <xf numFmtId="169" fontId="48" fillId="0" borderId="0" applyFont="0" applyFill="0" applyBorder="0" applyAlignment="0" applyProtection="0"/>
    <xf numFmtId="169" fontId="48" fillId="0" borderId="0" applyFont="0" applyFill="0" applyBorder="0" applyAlignment="0" applyProtection="0"/>
    <xf numFmtId="9" fontId="1"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192" fontId="4" fillId="0" borderId="0" applyFill="0" applyBorder="0" applyAlignment="0">
      <protection/>
    </xf>
    <xf numFmtId="192" fontId="4" fillId="0" borderId="0" applyFill="0" applyBorder="0" applyAlignment="0">
      <protection/>
    </xf>
    <xf numFmtId="192"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192" fontId="4" fillId="0" borderId="0" applyFill="0" applyBorder="0" applyAlignment="0">
      <protection/>
    </xf>
    <xf numFmtId="192" fontId="4" fillId="0" borderId="0" applyFill="0" applyBorder="0" applyAlignment="0">
      <protection/>
    </xf>
    <xf numFmtId="192" fontId="4" fillId="0" borderId="0" applyFill="0" applyBorder="0" applyAlignment="0">
      <protection/>
    </xf>
    <xf numFmtId="193" fontId="4" fillId="0" borderId="0" applyFill="0" applyBorder="0" applyAlignment="0">
      <protection/>
    </xf>
    <xf numFmtId="193" fontId="4" fillId="0" borderId="0" applyFill="0" applyBorder="0" applyAlignment="0">
      <protection/>
    </xf>
    <xf numFmtId="193"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188" fontId="4" fillId="0" borderId="0" applyFill="0" applyBorder="0" applyAlignment="0">
      <protection/>
    </xf>
    <xf numFmtId="0" fontId="13" fillId="0" borderId="0" applyNumberFormat="0" applyFont="0" applyFill="0" applyBorder="0" applyAlignment="0" applyProtection="0"/>
    <xf numFmtId="15" fontId="13" fillId="0" borderId="0" applyFont="0" applyFill="0" applyBorder="0" applyAlignment="0" applyProtection="0"/>
    <xf numFmtId="4" fontId="13" fillId="0" borderId="0" applyFont="0" applyFill="0" applyBorder="0" applyAlignment="0" applyProtection="0"/>
    <xf numFmtId="0" fontId="14" fillId="0" borderId="27">
      <alignment horizontal="center"/>
      <protection/>
    </xf>
    <xf numFmtId="3" fontId="13" fillId="0" borderId="0" applyFont="0" applyFill="0" applyBorder="0" applyAlignment="0" applyProtection="0"/>
    <xf numFmtId="0" fontId="13" fillId="71" borderId="0" applyNumberFormat="0" applyFont="0" applyBorder="0" applyAlignment="0" applyProtection="0"/>
    <xf numFmtId="0" fontId="38" fillId="0" borderId="0">
      <alignment/>
      <protection/>
    </xf>
    <xf numFmtId="0" fontId="38" fillId="0" borderId="0">
      <alignment/>
      <protection/>
    </xf>
    <xf numFmtId="180" fontId="15" fillId="0" borderId="0" applyNumberFormat="0" applyFill="0" applyBorder="0" applyAlignment="0" applyProtection="0"/>
    <xf numFmtId="0" fontId="54" fillId="0" borderId="28">
      <alignment/>
      <protection/>
    </xf>
    <xf numFmtId="0" fontId="55"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56" fillId="0" borderId="29">
      <alignment/>
      <protection/>
    </xf>
    <xf numFmtId="40" fontId="16" fillId="0" borderId="0" applyBorder="0">
      <alignment horizontal="right"/>
      <protection/>
    </xf>
    <xf numFmtId="0" fontId="38" fillId="0" borderId="6">
      <alignment/>
      <protection/>
    </xf>
    <xf numFmtId="0" fontId="38" fillId="0" borderId="6">
      <alignment/>
      <protection/>
    </xf>
    <xf numFmtId="49" fontId="49" fillId="0" borderId="0" applyFill="0" applyBorder="0" applyAlignment="0">
      <protection/>
    </xf>
    <xf numFmtId="191" fontId="4" fillId="0" borderId="0" applyFill="0" applyBorder="0" applyAlignment="0">
      <protection/>
    </xf>
    <xf numFmtId="191" fontId="4" fillId="0" borderId="0" applyFill="0" applyBorder="0" applyAlignment="0">
      <protection/>
    </xf>
    <xf numFmtId="191" fontId="4" fillId="0" borderId="0" applyFill="0" applyBorder="0" applyAlignment="0">
      <protection/>
    </xf>
    <xf numFmtId="193" fontId="4" fillId="0" borderId="0" applyFill="0" applyBorder="0" applyAlignment="0">
      <protection/>
    </xf>
    <xf numFmtId="193" fontId="4" fillId="0" borderId="0" applyFill="0" applyBorder="0" applyAlignment="0">
      <protection/>
    </xf>
    <xf numFmtId="193" fontId="4" fillId="0" borderId="0" applyFill="0" applyBorder="0" applyAlignment="0">
      <protection/>
    </xf>
    <xf numFmtId="0" fontId="98" fillId="0" borderId="0" applyNumberFormat="0" applyFill="0" applyBorder="0" applyAlignment="0" applyProtection="0"/>
    <xf numFmtId="0" fontId="40" fillId="72" borderId="0">
      <alignment/>
      <protection/>
    </xf>
    <xf numFmtId="0" fontId="41" fillId="72" borderId="0">
      <alignment/>
      <protection/>
    </xf>
    <xf numFmtId="0" fontId="3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9" fillId="0" borderId="30" applyNumberFormat="0" applyFill="0" applyAlignment="0" applyProtection="0"/>
    <xf numFmtId="0" fontId="32" fillId="0" borderId="31" applyNumberFormat="0" applyFill="0" applyAlignment="0" applyProtection="0"/>
    <xf numFmtId="0" fontId="32" fillId="0" borderId="32" applyNumberFormat="0" applyFill="0" applyAlignment="0" applyProtection="0"/>
    <xf numFmtId="0" fontId="32" fillId="0" borderId="32" applyNumberFormat="0" applyFill="0" applyAlignment="0" applyProtection="0"/>
    <xf numFmtId="0" fontId="32" fillId="0" borderId="32" applyNumberFormat="0" applyFill="0" applyAlignment="0" applyProtection="0"/>
    <xf numFmtId="0" fontId="39" fillId="0" borderId="33">
      <alignment/>
      <protection/>
    </xf>
    <xf numFmtId="0" fontId="39" fillId="0" borderId="33">
      <alignment/>
      <protection/>
    </xf>
    <xf numFmtId="0" fontId="39" fillId="0" borderId="6">
      <alignment/>
      <protection/>
    </xf>
    <xf numFmtId="0" fontId="39" fillId="0" borderId="6">
      <alignment/>
      <protection/>
    </xf>
    <xf numFmtId="0" fontId="100" fillId="0" borderId="0" applyNumberFormat="0" applyFill="0" applyBorder="0" applyAlignment="0" applyProtection="0"/>
    <xf numFmtId="0" fontId="33" fillId="0" borderId="0" applyNumberFormat="0" applyFill="0" applyBorder="0" applyAlignment="0" applyProtection="0"/>
  </cellStyleXfs>
  <cellXfs count="372">
    <xf numFmtId="0" fontId="0" fillId="0" borderId="0" xfId="0" applyFont="1" applyAlignment="1">
      <alignment/>
    </xf>
    <xf numFmtId="172" fontId="5" fillId="0" borderId="0" xfId="229" applyNumberFormat="1" applyFont="1" applyAlignment="1">
      <alignment/>
    </xf>
    <xf numFmtId="0" fontId="5" fillId="0" borderId="0" xfId="823" applyFont="1">
      <alignment/>
      <protection/>
    </xf>
    <xf numFmtId="0" fontId="35" fillId="0" borderId="0" xfId="823" applyFont="1">
      <alignment/>
      <protection/>
    </xf>
    <xf numFmtId="0" fontId="5" fillId="0" borderId="34" xfId="823" applyFont="1" applyBorder="1">
      <alignment/>
      <protection/>
    </xf>
    <xf numFmtId="0" fontId="5" fillId="0" borderId="0" xfId="823" applyFont="1" applyAlignment="1">
      <alignment horizontal="center"/>
      <protection/>
    </xf>
    <xf numFmtId="0" fontId="5" fillId="0" borderId="0" xfId="823" applyFont="1" applyBorder="1" applyAlignment="1">
      <alignment horizontal="center"/>
      <protection/>
    </xf>
    <xf numFmtId="0" fontId="5" fillId="0" borderId="0" xfId="823" applyFont="1" applyFill="1" applyAlignment="1">
      <alignment horizontal="center"/>
      <protection/>
    </xf>
    <xf numFmtId="0" fontId="5" fillId="0" borderId="34" xfId="823" applyFont="1" applyBorder="1" applyAlignment="1">
      <alignment horizontal="left"/>
      <protection/>
    </xf>
    <xf numFmtId="0" fontId="5" fillId="0" borderId="34" xfId="823" applyFont="1" applyFill="1" applyBorder="1" applyAlignment="1">
      <alignment horizontal="center"/>
      <protection/>
    </xf>
    <xf numFmtId="0" fontId="5" fillId="0" borderId="0" xfId="823" applyFont="1" applyFill="1">
      <alignment/>
      <protection/>
    </xf>
    <xf numFmtId="9" fontId="5" fillId="0" borderId="0" xfId="823" applyNumberFormat="1" applyFont="1" applyAlignment="1" quotePrefix="1">
      <alignment horizontal="center"/>
      <protection/>
    </xf>
    <xf numFmtId="172" fontId="5" fillId="0" borderId="0" xfId="229" applyNumberFormat="1" applyFont="1" applyFill="1" applyAlignment="1">
      <alignment/>
    </xf>
    <xf numFmtId="14" fontId="5" fillId="0" borderId="0" xfId="229" applyNumberFormat="1" applyFont="1" applyFill="1" applyAlignment="1" quotePrefix="1">
      <alignment horizontal="right"/>
    </xf>
    <xf numFmtId="169" fontId="5" fillId="0" borderId="0" xfId="823" applyNumberFormat="1" applyFont="1" applyFill="1" applyBorder="1">
      <alignment/>
      <protection/>
    </xf>
    <xf numFmtId="172" fontId="5" fillId="0" borderId="0" xfId="229" applyNumberFormat="1" applyFont="1" applyFill="1" applyAlignment="1">
      <alignment horizontal="right"/>
    </xf>
    <xf numFmtId="0" fontId="35" fillId="0" borderId="0" xfId="823" applyFont="1" applyBorder="1" applyAlignment="1">
      <alignment horizontal="center"/>
      <protection/>
    </xf>
    <xf numFmtId="0" fontId="5" fillId="0" borderId="35" xfId="823" applyFont="1" applyBorder="1" applyAlignment="1">
      <alignment horizontal="center"/>
      <protection/>
    </xf>
    <xf numFmtId="172" fontId="35" fillId="0" borderId="35" xfId="229" applyNumberFormat="1" applyFont="1" applyFill="1" applyBorder="1" applyAlignment="1">
      <alignment/>
    </xf>
    <xf numFmtId="172" fontId="5" fillId="0" borderId="0" xfId="823" applyNumberFormat="1" applyFont="1">
      <alignment/>
      <protection/>
    </xf>
    <xf numFmtId="0" fontId="0" fillId="0" borderId="0" xfId="925" applyFont="1" applyFill="1">
      <alignment/>
      <protection/>
    </xf>
    <xf numFmtId="0" fontId="0" fillId="0" borderId="0" xfId="925" applyNumberFormat="1" applyFont="1" applyFill="1" applyBorder="1" applyAlignment="1">
      <alignment horizontal="justify" vertical="top" wrapText="1"/>
      <protection/>
    </xf>
    <xf numFmtId="171" fontId="0" fillId="0" borderId="0" xfId="442" applyNumberFormat="1" applyFont="1" applyFill="1" applyBorder="1" applyAlignment="1">
      <alignment horizontal="right" vertical="top" wrapText="1"/>
    </xf>
    <xf numFmtId="0" fontId="99" fillId="0" borderId="0" xfId="925" applyFont="1" applyFill="1" applyBorder="1">
      <alignment/>
      <protection/>
    </xf>
    <xf numFmtId="0" fontId="0" fillId="0" borderId="0" xfId="925" applyFont="1" applyFill="1" applyBorder="1">
      <alignment/>
      <protection/>
    </xf>
    <xf numFmtId="171" fontId="0" fillId="0" borderId="0" xfId="442" applyNumberFormat="1" applyFont="1" applyFill="1" applyBorder="1" applyAlignment="1">
      <alignment horizontal="justify" vertical="top" wrapText="1"/>
    </xf>
    <xf numFmtId="0" fontId="101" fillId="0" borderId="0" xfId="925" applyNumberFormat="1" applyFont="1" applyFill="1" applyBorder="1" applyAlignment="1">
      <alignment horizontal="justify" vertical="top" wrapText="1"/>
      <protection/>
    </xf>
    <xf numFmtId="0" fontId="0" fillId="0" borderId="0" xfId="925" applyFont="1" applyFill="1" applyAlignment="1">
      <alignment horizontal="justify" wrapText="1"/>
      <protection/>
    </xf>
    <xf numFmtId="0" fontId="0" fillId="0" borderId="0" xfId="925" applyFont="1" applyFill="1" applyAlignment="1">
      <alignment horizontal="center" vertical="top"/>
      <protection/>
    </xf>
    <xf numFmtId="0" fontId="99" fillId="0" borderId="0" xfId="925" applyFont="1" applyFill="1" applyAlignment="1">
      <alignment horizontal="left"/>
      <protection/>
    </xf>
    <xf numFmtId="0" fontId="72" fillId="0" borderId="0" xfId="1029" applyFont="1" applyFill="1" applyBorder="1">
      <alignment/>
      <protection/>
    </xf>
    <xf numFmtId="0" fontId="4" fillId="0" borderId="0" xfId="934">
      <alignment/>
      <protection/>
    </xf>
    <xf numFmtId="0" fontId="43" fillId="59" borderId="0" xfId="926" applyFont="1" applyFill="1">
      <alignment/>
      <protection/>
    </xf>
    <xf numFmtId="0" fontId="42" fillId="59" borderId="19" xfId="926" applyNumberFormat="1" applyFont="1" applyFill="1" applyBorder="1" applyAlignment="1">
      <alignment horizontal="right"/>
      <protection/>
    </xf>
    <xf numFmtId="15" fontId="44" fillId="59" borderId="5" xfId="1029" applyNumberFormat="1" applyFont="1" applyFill="1" applyBorder="1" applyAlignment="1">
      <alignment horizontal="center"/>
      <protection/>
    </xf>
    <xf numFmtId="0" fontId="44" fillId="59" borderId="5" xfId="1029" applyFont="1" applyFill="1" applyBorder="1" applyAlignment="1">
      <alignment horizontal="center"/>
      <protection/>
    </xf>
    <xf numFmtId="0" fontId="42" fillId="59" borderId="5" xfId="926" applyFont="1" applyFill="1" applyBorder="1">
      <alignment/>
      <protection/>
    </xf>
    <xf numFmtId="0" fontId="42" fillId="59" borderId="5" xfId="926" applyFont="1" applyFill="1" applyBorder="1" applyAlignment="1">
      <alignment horizontal="left"/>
      <protection/>
    </xf>
    <xf numFmtId="0" fontId="43" fillId="59" borderId="5" xfId="926" applyFont="1" applyFill="1" applyBorder="1">
      <alignment/>
      <protection/>
    </xf>
    <xf numFmtId="0" fontId="43" fillId="59" borderId="5" xfId="926" applyFont="1" applyFill="1" applyBorder="1" applyAlignment="1">
      <alignment horizontal="left" indent="2"/>
      <protection/>
    </xf>
    <xf numFmtId="0" fontId="0" fillId="0" borderId="0" xfId="925" applyFont="1" applyFill="1">
      <alignment/>
      <protection/>
    </xf>
    <xf numFmtId="0" fontId="102" fillId="73" borderId="0" xfId="0" applyFont="1" applyFill="1" applyBorder="1" applyAlignment="1">
      <alignment horizontal="center"/>
    </xf>
    <xf numFmtId="0" fontId="0" fillId="0" borderId="0" xfId="0" applyFill="1" applyAlignment="1">
      <alignment horizontal="center"/>
    </xf>
    <xf numFmtId="0" fontId="57" fillId="0" borderId="0" xfId="881" applyFont="1" applyFill="1" applyAlignment="1">
      <alignment horizontal="left" vertical="center"/>
      <protection/>
    </xf>
    <xf numFmtId="0" fontId="57" fillId="0" borderId="0" xfId="881" applyFont="1" applyFill="1" applyAlignment="1">
      <alignment horizontal="center" vertical="center"/>
      <protection/>
    </xf>
    <xf numFmtId="0" fontId="58" fillId="0" borderId="0" xfId="881" applyFont="1" applyFill="1" applyAlignment="1">
      <alignment horizontal="left" vertical="center"/>
      <protection/>
    </xf>
    <xf numFmtId="2" fontId="45" fillId="73" borderId="5" xfId="444" applyNumberFormat="1" applyFont="1" applyFill="1" applyBorder="1" applyAlignment="1">
      <alignment/>
    </xf>
    <xf numFmtId="2" fontId="43" fillId="59" borderId="5" xfId="444" applyNumberFormat="1" applyFont="1" applyFill="1" applyBorder="1" applyAlignment="1">
      <alignment/>
    </xf>
    <xf numFmtId="2" fontId="42" fillId="59" borderId="5" xfId="444" applyNumberFormat="1" applyFont="1" applyFill="1" applyBorder="1" applyAlignment="1">
      <alignment/>
    </xf>
    <xf numFmtId="0" fontId="99" fillId="0" borderId="5" xfId="925" applyFont="1" applyFill="1" applyBorder="1">
      <alignment/>
      <protection/>
    </xf>
    <xf numFmtId="0" fontId="0" fillId="0" borderId="5" xfId="925" applyFont="1" applyFill="1" applyBorder="1">
      <alignment/>
      <protection/>
    </xf>
    <xf numFmtId="0" fontId="0" fillId="0" borderId="9" xfId="925" applyNumberFormat="1" applyFont="1" applyFill="1" applyBorder="1" applyAlignment="1">
      <alignment horizontal="left" vertical="top" wrapText="1"/>
      <protection/>
    </xf>
    <xf numFmtId="0" fontId="59" fillId="0" borderId="0" xfId="881" applyFont="1" applyFill="1" applyAlignment="1">
      <alignment horizontal="left" vertical="center"/>
      <protection/>
    </xf>
    <xf numFmtId="0" fontId="0" fillId="0" borderId="0" xfId="925" applyFont="1" applyFill="1" applyBorder="1" applyAlignment="1">
      <alignment vertical="top"/>
      <protection/>
    </xf>
    <xf numFmtId="0" fontId="0" fillId="0" borderId="36" xfId="925" applyNumberFormat="1" applyFont="1" applyFill="1" applyBorder="1" applyAlignment="1">
      <alignment horizontal="left" vertical="top" wrapText="1"/>
      <protection/>
    </xf>
    <xf numFmtId="0" fontId="0" fillId="0" borderId="5" xfId="925" applyNumberFormat="1" applyFont="1" applyFill="1" applyBorder="1" applyAlignment="1">
      <alignment horizontal="left" vertical="top" wrapText="1"/>
      <protection/>
    </xf>
    <xf numFmtId="0" fontId="0" fillId="0" borderId="36" xfId="925" applyNumberFormat="1" applyFont="1" applyFill="1" applyBorder="1" applyAlignment="1">
      <alignment vertical="top" wrapText="1"/>
      <protection/>
    </xf>
    <xf numFmtId="0" fontId="0" fillId="0" borderId="19" xfId="925" applyNumberFormat="1" applyFont="1" applyFill="1" applyBorder="1" applyAlignment="1">
      <alignment horizontal="left" vertical="top" wrapText="1"/>
      <protection/>
    </xf>
    <xf numFmtId="0" fontId="57" fillId="0" borderId="0" xfId="881" applyFont="1" applyFill="1" applyAlignment="1">
      <alignment vertical="center"/>
      <protection/>
    </xf>
    <xf numFmtId="2" fontId="74" fillId="0" borderId="37" xfId="1029" applyNumberFormat="1" applyFont="1" applyFill="1" applyBorder="1" applyAlignment="1" quotePrefix="1">
      <alignment horizontal="center" vertical="center"/>
      <protection/>
    </xf>
    <xf numFmtId="2" fontId="0" fillId="0" borderId="5" xfId="442" applyNumberFormat="1" applyFont="1" applyFill="1" applyBorder="1" applyAlignment="1">
      <alignment horizontal="center" vertical="center" wrapText="1"/>
    </xf>
    <xf numFmtId="2" fontId="99" fillId="0" borderId="5" xfId="442" applyNumberFormat="1" applyFont="1" applyFill="1" applyBorder="1" applyAlignment="1">
      <alignment horizontal="center" vertical="center" wrapText="1"/>
    </xf>
    <xf numFmtId="2" fontId="0" fillId="0" borderId="36" xfId="442" applyNumberFormat="1" applyFont="1" applyFill="1" applyBorder="1" applyAlignment="1">
      <alignment horizontal="center" vertical="center" wrapText="1"/>
    </xf>
    <xf numFmtId="2" fontId="0" fillId="0" borderId="38" xfId="442" applyNumberFormat="1" applyFont="1" applyFill="1" applyBorder="1" applyAlignment="1">
      <alignment horizontal="center" vertical="center" wrapText="1"/>
    </xf>
    <xf numFmtId="2" fontId="99" fillId="0" borderId="39" xfId="442" applyNumberFormat="1" applyFont="1" applyFill="1" applyBorder="1" applyAlignment="1">
      <alignment horizontal="center" vertical="center" wrapText="1"/>
    </xf>
    <xf numFmtId="2" fontId="99" fillId="0" borderId="37" xfId="442" applyNumberFormat="1" applyFont="1" applyFill="1" applyBorder="1" applyAlignment="1">
      <alignment horizontal="center" vertical="center" wrapText="1"/>
    </xf>
    <xf numFmtId="0" fontId="0" fillId="0" borderId="39" xfId="925" applyNumberFormat="1" applyFont="1" applyFill="1" applyBorder="1" applyAlignment="1">
      <alignment horizontal="left" vertical="top" wrapText="1"/>
      <protection/>
    </xf>
    <xf numFmtId="39" fontId="99" fillId="0" borderId="5" xfId="442" applyNumberFormat="1" applyFont="1" applyFill="1" applyBorder="1" applyAlignment="1">
      <alignment horizontal="center" vertical="center" wrapText="1"/>
    </xf>
    <xf numFmtId="0" fontId="103" fillId="73" borderId="0" xfId="0" applyFont="1" applyFill="1" applyBorder="1" applyAlignment="1">
      <alignment horizontal="center" vertical="center"/>
    </xf>
    <xf numFmtId="0" fontId="99" fillId="0" borderId="5" xfId="925" applyFont="1" applyFill="1" applyBorder="1" applyAlignment="1">
      <alignment vertical="top"/>
      <protection/>
    </xf>
    <xf numFmtId="2" fontId="72" fillId="0" borderId="5" xfId="442" applyNumberFormat="1" applyFont="1" applyFill="1" applyBorder="1" applyAlignment="1">
      <alignment horizontal="center" vertical="center" wrapText="1"/>
    </xf>
    <xf numFmtId="0" fontId="99" fillId="0" borderId="37" xfId="925" applyNumberFormat="1" applyFont="1" applyFill="1" applyBorder="1" applyAlignment="1">
      <alignment horizontal="center" vertical="center" wrapText="1"/>
      <protection/>
    </xf>
    <xf numFmtId="15" fontId="72" fillId="0" borderId="37" xfId="1029" applyNumberFormat="1" applyFont="1" applyFill="1" applyBorder="1" applyAlignment="1" quotePrefix="1">
      <alignment horizontal="center" vertical="top" wrapText="1"/>
      <protection/>
    </xf>
    <xf numFmtId="0" fontId="72" fillId="0" borderId="37" xfId="1029" applyFont="1" applyFill="1" applyBorder="1" applyAlignment="1">
      <alignment horizontal="center" vertical="top" wrapText="1"/>
      <protection/>
    </xf>
    <xf numFmtId="0" fontId="0" fillId="0" borderId="9" xfId="925" applyNumberFormat="1" applyFont="1" applyFill="1" applyBorder="1" applyAlignment="1">
      <alignment horizontal="left" vertical="top" wrapText="1"/>
      <protection/>
    </xf>
    <xf numFmtId="0" fontId="99" fillId="0" borderId="36" xfId="925" applyFont="1" applyFill="1" applyBorder="1" applyAlignment="1">
      <alignment horizontal="right"/>
      <protection/>
    </xf>
    <xf numFmtId="0" fontId="99" fillId="0" borderId="37" xfId="925" applyFont="1" applyFill="1" applyBorder="1" applyAlignment="1">
      <alignment horizontal="right"/>
      <protection/>
    </xf>
    <xf numFmtId="0" fontId="99" fillId="0" borderId="36" xfId="925" applyFont="1" applyFill="1" applyBorder="1" applyAlignment="1">
      <alignment horizontal="right" vertical="top"/>
      <protection/>
    </xf>
    <xf numFmtId="0" fontId="99" fillId="0" borderId="5" xfId="925" applyFont="1" applyFill="1" applyBorder="1" applyAlignment="1">
      <alignment horizontal="right" vertical="top"/>
      <protection/>
    </xf>
    <xf numFmtId="0" fontId="99" fillId="0" borderId="19" xfId="925" applyNumberFormat="1" applyFont="1" applyFill="1" applyBorder="1" applyAlignment="1">
      <alignment horizontal="center" vertical="center" wrapText="1"/>
      <protection/>
    </xf>
    <xf numFmtId="0" fontId="60" fillId="0" borderId="5" xfId="934" applyFont="1" applyBorder="1">
      <alignment/>
      <protection/>
    </xf>
    <xf numFmtId="0" fontId="104" fillId="0" borderId="36" xfId="925" applyNumberFormat="1" applyFont="1" applyFill="1" applyBorder="1" applyAlignment="1">
      <alignment horizontal="left" vertical="top" wrapText="1"/>
      <protection/>
    </xf>
    <xf numFmtId="0" fontId="42" fillId="59" borderId="40" xfId="926" applyFont="1" applyFill="1" applyBorder="1" applyAlignment="1">
      <alignment horizontal="left"/>
      <protection/>
    </xf>
    <xf numFmtId="2" fontId="43" fillId="59" borderId="41" xfId="444" applyNumberFormat="1" applyFont="1" applyFill="1" applyBorder="1" applyAlignment="1">
      <alignment/>
    </xf>
    <xf numFmtId="2" fontId="43" fillId="59" borderId="37" xfId="444" applyNumberFormat="1" applyFont="1" applyFill="1" applyBorder="1" applyAlignment="1">
      <alignment/>
    </xf>
    <xf numFmtId="0" fontId="42" fillId="59" borderId="37" xfId="926" applyFont="1" applyFill="1" applyBorder="1">
      <alignment/>
      <protection/>
    </xf>
    <xf numFmtId="2" fontId="45" fillId="59" borderId="41" xfId="444" applyNumberFormat="1" applyFont="1" applyFill="1" applyBorder="1" applyAlignment="1">
      <alignment/>
    </xf>
    <xf numFmtId="0" fontId="99" fillId="0" borderId="37" xfId="925" applyFont="1" applyFill="1" applyBorder="1" applyAlignment="1">
      <alignment horizontal="center" vertical="top"/>
      <protection/>
    </xf>
    <xf numFmtId="0" fontId="99" fillId="0" borderId="5" xfId="925" applyFont="1" applyFill="1" applyBorder="1" applyAlignment="1">
      <alignment horizontal="center"/>
      <protection/>
    </xf>
    <xf numFmtId="0" fontId="99" fillId="0" borderId="38" xfId="925" applyFont="1" applyFill="1" applyBorder="1" applyAlignment="1">
      <alignment horizontal="center"/>
      <protection/>
    </xf>
    <xf numFmtId="0" fontId="99" fillId="0" borderId="5" xfId="925" applyFont="1" applyFill="1" applyBorder="1" applyAlignment="1">
      <alignment horizontal="center" vertical="top"/>
      <protection/>
    </xf>
    <xf numFmtId="0" fontId="61" fillId="59" borderId="0" xfId="926" applyFont="1" applyFill="1">
      <alignment/>
      <protection/>
    </xf>
    <xf numFmtId="0" fontId="4" fillId="0" borderId="0" xfId="934" applyBorder="1">
      <alignment/>
      <protection/>
    </xf>
    <xf numFmtId="0" fontId="43" fillId="59" borderId="40" xfId="926" applyFont="1" applyFill="1" applyBorder="1" applyAlignment="1">
      <alignment horizontal="left" indent="2"/>
      <protection/>
    </xf>
    <xf numFmtId="2" fontId="43" fillId="59" borderId="40" xfId="444" applyNumberFormat="1" applyFont="1" applyFill="1" applyBorder="1" applyAlignment="1">
      <alignment/>
    </xf>
    <xf numFmtId="2" fontId="45" fillId="59" borderId="37" xfId="444" applyNumberFormat="1" applyFont="1" applyFill="1" applyBorder="1" applyAlignment="1">
      <alignment/>
    </xf>
    <xf numFmtId="1" fontId="9" fillId="0" borderId="42" xfId="934" applyNumberFormat="1" applyFont="1" applyBorder="1">
      <alignment/>
      <protection/>
    </xf>
    <xf numFmtId="1" fontId="42" fillId="59" borderId="43" xfId="444" applyNumberFormat="1" applyFont="1" applyFill="1" applyBorder="1" applyAlignment="1">
      <alignment/>
    </xf>
    <xf numFmtId="172" fontId="62" fillId="0" borderId="0" xfId="15" applyNumberFormat="1" applyFont="1" applyFill="1" applyAlignment="1">
      <alignment vertical="center"/>
      <protection/>
    </xf>
    <xf numFmtId="0" fontId="62" fillId="0" borderId="0" xfId="15" applyFont="1" applyFill="1" applyAlignment="1">
      <alignment vertical="center"/>
      <protection/>
    </xf>
    <xf numFmtId="172" fontId="63" fillId="0" borderId="0" xfId="229" applyNumberFormat="1" applyFont="1" applyFill="1" applyAlignment="1">
      <alignment vertical="center"/>
    </xf>
    <xf numFmtId="172" fontId="63" fillId="0" borderId="0" xfId="15" applyNumberFormat="1" applyFont="1" applyFill="1" applyAlignment="1">
      <alignment vertical="center"/>
      <protection/>
    </xf>
    <xf numFmtId="0" fontId="63" fillId="0" borderId="0" xfId="15" applyFont="1" applyFill="1" applyAlignment="1">
      <alignment vertical="center"/>
      <protection/>
    </xf>
    <xf numFmtId="0" fontId="63" fillId="0" borderId="0" xfId="15" applyFont="1" applyFill="1" applyBorder="1" applyAlignment="1">
      <alignment vertical="center"/>
      <protection/>
    </xf>
    <xf numFmtId="172" fontId="62" fillId="0" borderId="0" xfId="229" applyNumberFormat="1" applyFont="1" applyFill="1" applyBorder="1" applyAlignment="1">
      <alignment horizontal="right" vertical="center"/>
    </xf>
    <xf numFmtId="0" fontId="63" fillId="0" borderId="36" xfId="15" applyFont="1" applyFill="1" applyBorder="1" applyAlignment="1">
      <alignment vertical="center"/>
      <protection/>
    </xf>
    <xf numFmtId="0" fontId="62" fillId="0" borderId="36" xfId="15" applyFont="1" applyFill="1" applyBorder="1" applyAlignment="1">
      <alignment vertical="center"/>
      <protection/>
    </xf>
    <xf numFmtId="172" fontId="62" fillId="0" borderId="44" xfId="229" applyNumberFormat="1" applyFont="1" applyFill="1" applyBorder="1" applyAlignment="1">
      <alignment horizontal="center" vertical="center"/>
    </xf>
    <xf numFmtId="172" fontId="62" fillId="0" borderId="38" xfId="229" applyNumberFormat="1" applyFont="1" applyFill="1" applyBorder="1" applyAlignment="1">
      <alignment vertical="center"/>
    </xf>
    <xf numFmtId="172" fontId="63" fillId="0" borderId="44" xfId="229" applyNumberFormat="1" applyFont="1" applyFill="1" applyBorder="1" applyAlignment="1">
      <alignment vertical="center"/>
    </xf>
    <xf numFmtId="172" fontId="63" fillId="0" borderId="38" xfId="229" applyNumberFormat="1" applyFont="1" applyFill="1" applyBorder="1" applyAlignment="1">
      <alignment vertical="center"/>
    </xf>
    <xf numFmtId="171" fontId="63" fillId="0" borderId="36" xfId="229" applyFont="1" applyFill="1" applyBorder="1" applyAlignment="1">
      <alignment vertical="center"/>
    </xf>
    <xf numFmtId="0" fontId="62" fillId="0" borderId="36" xfId="0" applyFont="1" applyFill="1" applyBorder="1" applyAlignment="1">
      <alignment vertical="center"/>
    </xf>
    <xf numFmtId="0" fontId="62" fillId="0" borderId="36" xfId="15" applyFont="1" applyFill="1" applyBorder="1" applyAlignment="1">
      <alignment vertical="center" wrapText="1"/>
      <protection/>
    </xf>
    <xf numFmtId="172" fontId="63" fillId="0" borderId="42" xfId="229" applyNumberFormat="1" applyFont="1" applyFill="1" applyBorder="1" applyAlignment="1">
      <alignment vertical="center"/>
    </xf>
    <xf numFmtId="0" fontId="63" fillId="0" borderId="36" xfId="0" applyFont="1" applyFill="1" applyBorder="1" applyAlignment="1">
      <alignment vertical="center"/>
    </xf>
    <xf numFmtId="0" fontId="62" fillId="0" borderId="36" xfId="15" applyNumberFormat="1" applyFont="1" applyFill="1" applyBorder="1" applyAlignment="1">
      <alignment vertical="center"/>
      <protection/>
    </xf>
    <xf numFmtId="172" fontId="62" fillId="0" borderId="44" xfId="229" applyNumberFormat="1" applyFont="1" applyFill="1" applyBorder="1" applyAlignment="1">
      <alignment vertical="center"/>
    </xf>
    <xf numFmtId="181" fontId="62" fillId="0" borderId="36" xfId="15" applyNumberFormat="1" applyFont="1" applyFill="1" applyBorder="1" applyAlignment="1">
      <alignment vertical="center"/>
      <protection/>
    </xf>
    <xf numFmtId="181" fontId="62" fillId="0" borderId="45" xfId="15" applyNumberFormat="1" applyFont="1" applyFill="1" applyBorder="1" applyAlignment="1">
      <alignment vertical="center"/>
      <protection/>
    </xf>
    <xf numFmtId="172" fontId="62" fillId="0" borderId="45" xfId="229" applyNumberFormat="1" applyFont="1" applyFill="1" applyBorder="1" applyAlignment="1">
      <alignment vertical="center"/>
    </xf>
    <xf numFmtId="172" fontId="62" fillId="0" borderId="42" xfId="229" applyNumberFormat="1" applyFont="1" applyFill="1" applyBorder="1" applyAlignment="1">
      <alignment vertical="center"/>
    </xf>
    <xf numFmtId="172" fontId="62" fillId="0" borderId="19" xfId="229" applyNumberFormat="1" applyFont="1" applyFill="1" applyBorder="1" applyAlignment="1">
      <alignment vertical="center"/>
    </xf>
    <xf numFmtId="181" fontId="63" fillId="0" borderId="0" xfId="15" applyNumberFormat="1" applyFont="1" applyFill="1" applyBorder="1" applyAlignment="1">
      <alignment vertical="center"/>
      <protection/>
    </xf>
    <xf numFmtId="172" fontId="63" fillId="0" borderId="0" xfId="229" applyNumberFormat="1" applyFont="1" applyFill="1" applyBorder="1" applyAlignment="1">
      <alignment vertical="center"/>
    </xf>
    <xf numFmtId="172" fontId="63" fillId="74" borderId="0" xfId="229" applyNumberFormat="1" applyFont="1" applyFill="1" applyAlignment="1">
      <alignment vertical="center"/>
    </xf>
    <xf numFmtId="172" fontId="63" fillId="74" borderId="0" xfId="15" applyNumberFormat="1" applyFont="1" applyFill="1" applyAlignment="1">
      <alignment vertical="center"/>
      <protection/>
    </xf>
    <xf numFmtId="0" fontId="63" fillId="74" borderId="0" xfId="15" applyFont="1" applyFill="1" applyAlignment="1">
      <alignment vertical="center"/>
      <protection/>
    </xf>
    <xf numFmtId="172" fontId="62" fillId="0" borderId="0" xfId="229" applyNumberFormat="1" applyFont="1" applyFill="1" applyBorder="1" applyAlignment="1">
      <alignment vertical="center"/>
    </xf>
    <xf numFmtId="172" fontId="63" fillId="0" borderId="0" xfId="229" applyNumberFormat="1" applyFont="1" applyFill="1" applyBorder="1" applyAlignment="1">
      <alignment horizontal="left" vertical="center"/>
    </xf>
    <xf numFmtId="172" fontId="63" fillId="0" borderId="36" xfId="229" applyNumberFormat="1" applyFont="1" applyFill="1" applyBorder="1" applyAlignment="1">
      <alignment vertical="center"/>
    </xf>
    <xf numFmtId="0" fontId="62" fillId="0" borderId="0" xfId="0" applyFont="1" applyFill="1" applyAlignment="1">
      <alignment vertical="center"/>
    </xf>
    <xf numFmtId="0" fontId="63" fillId="0" borderId="0" xfId="229" applyNumberFormat="1" applyFont="1" applyFill="1" applyAlignment="1">
      <alignment horizontal="left" vertical="center"/>
    </xf>
    <xf numFmtId="0" fontId="64" fillId="0" borderId="0" xfId="16" applyNumberFormat="1" applyFont="1" applyFill="1" applyAlignment="1">
      <alignment vertical="center"/>
      <protection/>
    </xf>
    <xf numFmtId="0" fontId="62" fillId="0" borderId="0" xfId="229" applyNumberFormat="1" applyFont="1" applyFill="1" applyBorder="1" applyAlignment="1">
      <alignment vertical="center"/>
    </xf>
    <xf numFmtId="0" fontId="63" fillId="0" borderId="0" xfId="229" applyNumberFormat="1" applyFont="1" applyFill="1" applyAlignment="1">
      <alignment vertical="center"/>
    </xf>
    <xf numFmtId="0" fontId="63" fillId="0" borderId="0" xfId="229" applyNumberFormat="1" applyFont="1" applyFill="1" applyBorder="1" applyAlignment="1">
      <alignment vertical="center"/>
    </xf>
    <xf numFmtId="0" fontId="63" fillId="0" borderId="0" xfId="15" applyNumberFormat="1" applyFont="1" applyFill="1" applyAlignment="1">
      <alignment vertical="center"/>
      <protection/>
    </xf>
    <xf numFmtId="0" fontId="63" fillId="0" borderId="0" xfId="15" applyNumberFormat="1" applyFont="1" applyFill="1" applyBorder="1" applyAlignment="1">
      <alignment vertical="center"/>
      <protection/>
    </xf>
    <xf numFmtId="0" fontId="65" fillId="0" borderId="0" xfId="17" applyNumberFormat="1" applyFont="1" applyFill="1" applyAlignment="1">
      <alignment vertical="center"/>
      <protection/>
    </xf>
    <xf numFmtId="0" fontId="64" fillId="0" borderId="0" xfId="16" applyFont="1" applyFill="1" applyBorder="1">
      <alignment/>
      <protection/>
    </xf>
    <xf numFmtId="0" fontId="65" fillId="0" borderId="0" xfId="15" applyNumberFormat="1" applyFont="1" applyFill="1" applyAlignment="1">
      <alignment vertical="center"/>
      <protection/>
    </xf>
    <xf numFmtId="0" fontId="65" fillId="0" borderId="0" xfId="229" applyNumberFormat="1" applyFont="1" applyFill="1" applyBorder="1" applyAlignment="1">
      <alignment vertical="center"/>
    </xf>
    <xf numFmtId="0" fontId="65" fillId="0" borderId="0" xfId="17" applyNumberFormat="1" applyFont="1" applyFill="1" applyBorder="1" applyAlignment="1">
      <alignment vertical="center"/>
      <protection/>
    </xf>
    <xf numFmtId="0" fontId="65" fillId="0" borderId="0" xfId="16" applyFont="1" applyFill="1" applyAlignment="1">
      <alignment vertical="center"/>
      <protection/>
    </xf>
    <xf numFmtId="0" fontId="65" fillId="0" borderId="0" xfId="229" applyNumberFormat="1" applyFont="1" applyFill="1" applyAlignment="1">
      <alignment vertical="center"/>
    </xf>
    <xf numFmtId="0" fontId="63" fillId="0" borderId="0" xfId="17" applyNumberFormat="1" applyFont="1" applyFill="1" applyAlignment="1">
      <alignment vertical="center"/>
      <protection/>
    </xf>
    <xf numFmtId="0" fontId="62" fillId="0" borderId="0" xfId="17" applyNumberFormat="1" applyFont="1" applyFill="1" applyAlignment="1">
      <alignment vertical="center"/>
      <protection/>
    </xf>
    <xf numFmtId="0" fontId="62" fillId="0" borderId="0" xfId="15" applyNumberFormat="1" applyFont="1" applyFill="1" applyAlignment="1">
      <alignment vertical="center"/>
      <protection/>
    </xf>
    <xf numFmtId="172" fontId="62" fillId="0" borderId="0" xfId="286" applyNumberFormat="1" applyFont="1" applyFill="1" applyAlignment="1">
      <alignment horizontal="left"/>
    </xf>
    <xf numFmtId="0" fontId="64" fillId="0" borderId="0" xfId="229" applyNumberFormat="1" applyFont="1" applyFill="1" applyBorder="1" applyAlignment="1">
      <alignment vertical="center"/>
    </xf>
    <xf numFmtId="172" fontId="62" fillId="0" borderId="0" xfId="229" applyNumberFormat="1" applyFont="1" applyFill="1" applyAlignment="1">
      <alignment vertical="center"/>
    </xf>
    <xf numFmtId="1" fontId="45" fillId="73" borderId="5" xfId="444" applyNumberFormat="1" applyFont="1" applyFill="1" applyBorder="1" applyAlignment="1">
      <alignment/>
    </xf>
    <xf numFmtId="0" fontId="62" fillId="0" borderId="5" xfId="15" applyFont="1" applyFill="1" applyBorder="1" applyAlignment="1">
      <alignment horizontal="center" vertical="center"/>
      <protection/>
    </xf>
    <xf numFmtId="172" fontId="62" fillId="0" borderId="46" xfId="229" applyNumberFormat="1" applyFont="1" applyFill="1" applyBorder="1" applyAlignment="1">
      <alignment horizontal="center" vertical="center"/>
    </xf>
    <xf numFmtId="172" fontId="62" fillId="0" borderId="47" xfId="229" applyNumberFormat="1" applyFont="1" applyFill="1" applyBorder="1" applyAlignment="1">
      <alignment vertical="center"/>
    </xf>
    <xf numFmtId="172" fontId="63" fillId="0" borderId="46" xfId="229" applyNumberFormat="1" applyFont="1" applyFill="1" applyBorder="1" applyAlignment="1">
      <alignment vertical="center"/>
    </xf>
    <xf numFmtId="172" fontId="63" fillId="0" borderId="47" xfId="229" applyNumberFormat="1" applyFont="1" applyFill="1" applyBorder="1" applyAlignment="1">
      <alignment vertical="center"/>
    </xf>
    <xf numFmtId="172" fontId="62" fillId="0" borderId="39" xfId="229" applyNumberFormat="1" applyFont="1" applyFill="1" applyBorder="1" applyAlignment="1">
      <alignment vertical="center"/>
    </xf>
    <xf numFmtId="172" fontId="62" fillId="0" borderId="5" xfId="301" applyNumberFormat="1" applyFont="1" applyFill="1" applyBorder="1" applyAlignment="1">
      <alignment horizontal="center" vertical="center"/>
    </xf>
    <xf numFmtId="172" fontId="62" fillId="0" borderId="41" xfId="229" applyNumberFormat="1" applyFont="1" applyFill="1" applyBorder="1" applyAlignment="1">
      <alignment vertical="center"/>
    </xf>
    <xf numFmtId="172" fontId="62" fillId="0" borderId="5" xfId="229" applyNumberFormat="1" applyFont="1" applyFill="1" applyBorder="1" applyAlignment="1">
      <alignment vertical="center"/>
    </xf>
    <xf numFmtId="1" fontId="45" fillId="59" borderId="48" xfId="444" applyNumberFormat="1" applyFont="1" applyFill="1" applyBorder="1" applyAlignment="1">
      <alignment/>
    </xf>
    <xf numFmtId="1" fontId="45" fillId="59" borderId="49" xfId="444" applyNumberFormat="1" applyFont="1" applyFill="1" applyBorder="1" applyAlignment="1">
      <alignment/>
    </xf>
    <xf numFmtId="1" fontId="45" fillId="59" borderId="43" xfId="444" applyNumberFormat="1" applyFont="1" applyFill="1" applyBorder="1" applyAlignment="1">
      <alignment/>
    </xf>
    <xf numFmtId="172" fontId="45" fillId="73" borderId="5" xfId="208" applyNumberFormat="1" applyFont="1" applyFill="1" applyBorder="1" applyAlignment="1">
      <alignment/>
    </xf>
    <xf numFmtId="1" fontId="44" fillId="59" borderId="50" xfId="444" applyNumberFormat="1" applyFont="1" applyFill="1" applyBorder="1" applyAlignment="1">
      <alignment/>
    </xf>
    <xf numFmtId="1" fontId="44" fillId="59" borderId="51" xfId="444" applyNumberFormat="1" applyFont="1" applyFill="1" applyBorder="1" applyAlignment="1">
      <alignment/>
    </xf>
    <xf numFmtId="1" fontId="43" fillId="59" borderId="5" xfId="444" applyNumberFormat="1" applyFont="1" applyFill="1" applyBorder="1" applyAlignment="1">
      <alignment/>
    </xf>
    <xf numFmtId="1" fontId="43" fillId="73" borderId="5" xfId="444" applyNumberFormat="1" applyFont="1" applyFill="1" applyBorder="1" applyAlignment="1">
      <alignment/>
    </xf>
    <xf numFmtId="1" fontId="42" fillId="59" borderId="5" xfId="444" applyNumberFormat="1" applyFont="1" applyFill="1" applyBorder="1" applyAlignment="1">
      <alignment/>
    </xf>
    <xf numFmtId="1" fontId="42" fillId="59" borderId="51" xfId="444" applyNumberFormat="1" applyFont="1" applyFill="1" applyBorder="1" applyAlignment="1">
      <alignment/>
    </xf>
    <xf numFmtId="1" fontId="42" fillId="59" borderId="49" xfId="444" applyNumberFormat="1" applyFont="1" applyFill="1" applyBorder="1" applyAlignment="1">
      <alignment/>
    </xf>
    <xf numFmtId="0" fontId="99" fillId="0" borderId="5" xfId="925" applyNumberFormat="1" applyFont="1" applyFill="1" applyBorder="1" applyAlignment="1">
      <alignment horizontal="center" vertical="center" wrapText="1"/>
      <protection/>
    </xf>
    <xf numFmtId="0" fontId="0" fillId="0" borderId="0" xfId="925" applyNumberFormat="1" applyFont="1" applyFill="1" applyBorder="1" applyAlignment="1">
      <alignment horizontal="left" vertical="top" wrapText="1"/>
      <protection/>
    </xf>
    <xf numFmtId="2" fontId="72" fillId="0" borderId="0" xfId="442" applyNumberFormat="1" applyFont="1" applyFill="1" applyBorder="1" applyAlignment="1">
      <alignment horizontal="center" vertical="center" wrapText="1"/>
    </xf>
    <xf numFmtId="0" fontId="99" fillId="0" borderId="0" xfId="925" applyFont="1" applyFill="1">
      <alignment/>
      <protection/>
    </xf>
    <xf numFmtId="0" fontId="0" fillId="0" borderId="0" xfId="925" applyNumberFormat="1" applyFont="1" applyFill="1" applyBorder="1" applyAlignment="1">
      <alignment horizontal="left" vertical="top"/>
      <protection/>
    </xf>
    <xf numFmtId="1" fontId="4" fillId="0" borderId="0" xfId="934" applyNumberFormat="1">
      <alignment/>
      <protection/>
    </xf>
    <xf numFmtId="0" fontId="105" fillId="0" borderId="0" xfId="925" applyFont="1" applyFill="1">
      <alignment/>
      <protection/>
    </xf>
    <xf numFmtId="0" fontId="105" fillId="0" borderId="0" xfId="925" applyNumberFormat="1" applyFont="1" applyFill="1" applyBorder="1" applyAlignment="1">
      <alignment horizontal="justify" vertical="top" wrapText="1"/>
      <protection/>
    </xf>
    <xf numFmtId="171" fontId="105" fillId="0" borderId="0" xfId="442" applyNumberFormat="1" applyFont="1" applyFill="1" applyBorder="1" applyAlignment="1">
      <alignment horizontal="right" vertical="top" wrapText="1"/>
    </xf>
    <xf numFmtId="0" fontId="105" fillId="0" borderId="0" xfId="0" applyFont="1" applyFill="1" applyAlignment="1">
      <alignment horizontal="center"/>
    </xf>
    <xf numFmtId="0" fontId="106" fillId="0" borderId="0" xfId="925" applyFont="1" applyFill="1" applyBorder="1">
      <alignment/>
      <protection/>
    </xf>
    <xf numFmtId="0" fontId="105" fillId="0" borderId="0" xfId="925" applyFont="1" applyFill="1" applyBorder="1">
      <alignment/>
      <protection/>
    </xf>
    <xf numFmtId="0" fontId="106" fillId="0" borderId="37" xfId="925" applyNumberFormat="1" applyFont="1" applyFill="1" applyBorder="1" applyAlignment="1">
      <alignment horizontal="center" vertical="center" wrapText="1"/>
      <protection/>
    </xf>
    <xf numFmtId="0" fontId="106" fillId="0" borderId="19" xfId="925" applyNumberFormat="1" applyFont="1" applyFill="1" applyBorder="1" applyAlignment="1">
      <alignment horizontal="center" vertical="center" wrapText="1"/>
      <protection/>
    </xf>
    <xf numFmtId="15" fontId="66" fillId="0" borderId="37" xfId="1029" applyNumberFormat="1" applyFont="1" applyFill="1" applyBorder="1" applyAlignment="1" quotePrefix="1">
      <alignment horizontal="center" vertical="top" wrapText="1"/>
      <protection/>
    </xf>
    <xf numFmtId="0" fontId="66" fillId="0" borderId="37" xfId="1029" applyFont="1" applyFill="1" applyBorder="1" applyAlignment="1">
      <alignment horizontal="center" vertical="top" wrapText="1"/>
      <protection/>
    </xf>
    <xf numFmtId="0" fontId="106" fillId="0" borderId="37" xfId="925" applyFont="1" applyFill="1" applyBorder="1" applyAlignment="1">
      <alignment horizontal="center" vertical="top"/>
      <protection/>
    </xf>
    <xf numFmtId="0" fontId="105" fillId="0" borderId="19" xfId="925" applyNumberFormat="1" applyFont="1" applyFill="1" applyBorder="1" applyAlignment="1">
      <alignment horizontal="left" vertical="top" wrapText="1"/>
      <protection/>
    </xf>
    <xf numFmtId="2" fontId="67" fillId="0" borderId="37" xfId="1029" applyNumberFormat="1" applyFont="1" applyFill="1" applyBorder="1" applyAlignment="1" quotePrefix="1">
      <alignment horizontal="center" vertical="center"/>
      <protection/>
    </xf>
    <xf numFmtId="0" fontId="106" fillId="0" borderId="5" xfId="925" applyFont="1" applyFill="1" applyBorder="1" applyAlignment="1">
      <alignment horizontal="center"/>
      <protection/>
    </xf>
    <xf numFmtId="0" fontId="105" fillId="0" borderId="9" xfId="925" applyNumberFormat="1" applyFont="1" applyFill="1" applyBorder="1" applyAlignment="1">
      <alignment horizontal="left" vertical="top" wrapText="1"/>
      <protection/>
    </xf>
    <xf numFmtId="2" fontId="105" fillId="0" borderId="5" xfId="442" applyNumberFormat="1" applyFont="1" applyFill="1" applyBorder="1" applyAlignment="1">
      <alignment horizontal="center" vertical="center" wrapText="1"/>
    </xf>
    <xf numFmtId="2" fontId="106" fillId="0" borderId="5" xfId="442" applyNumberFormat="1" applyFont="1" applyFill="1" applyBorder="1" applyAlignment="1">
      <alignment horizontal="center" vertical="center" wrapText="1"/>
    </xf>
    <xf numFmtId="0" fontId="106" fillId="0" borderId="38" xfId="925" applyFont="1" applyFill="1" applyBorder="1" applyAlignment="1">
      <alignment horizontal="center"/>
      <protection/>
    </xf>
    <xf numFmtId="0" fontId="105" fillId="0" borderId="36" xfId="925" applyNumberFormat="1" applyFont="1" applyFill="1" applyBorder="1" applyAlignment="1">
      <alignment horizontal="left" vertical="top" wrapText="1"/>
      <protection/>
    </xf>
    <xf numFmtId="2" fontId="105" fillId="0" borderId="36" xfId="442" applyNumberFormat="1" applyFont="1" applyFill="1" applyBorder="1" applyAlignment="1">
      <alignment horizontal="center" vertical="center" wrapText="1"/>
    </xf>
    <xf numFmtId="2" fontId="105" fillId="0" borderId="38" xfId="442" applyNumberFormat="1" applyFont="1" applyFill="1" applyBorder="1" applyAlignment="1">
      <alignment horizontal="center" vertical="center" wrapText="1"/>
    </xf>
    <xf numFmtId="0" fontId="106" fillId="0" borderId="36" xfId="925" applyFont="1" applyFill="1" applyBorder="1" applyAlignment="1">
      <alignment horizontal="right"/>
      <protection/>
    </xf>
    <xf numFmtId="0" fontId="105" fillId="0" borderId="36" xfId="925" applyNumberFormat="1" applyFont="1" applyFill="1" applyBorder="1" applyAlignment="1">
      <alignment vertical="top" wrapText="1"/>
      <protection/>
    </xf>
    <xf numFmtId="0" fontId="106" fillId="0" borderId="36" xfId="925" applyFont="1" applyFill="1" applyBorder="1" applyAlignment="1">
      <alignment horizontal="right" vertical="top"/>
      <protection/>
    </xf>
    <xf numFmtId="0" fontId="106" fillId="0" borderId="37" xfId="925" applyFont="1" applyFill="1" applyBorder="1" applyAlignment="1">
      <alignment horizontal="right"/>
      <protection/>
    </xf>
    <xf numFmtId="0" fontId="106" fillId="0" borderId="5" xfId="925" applyFont="1" applyFill="1" applyBorder="1">
      <alignment/>
      <protection/>
    </xf>
    <xf numFmtId="0" fontId="105" fillId="0" borderId="5" xfId="925" applyNumberFormat="1" applyFont="1" applyFill="1" applyBorder="1" applyAlignment="1">
      <alignment horizontal="left" vertical="top" wrapText="1"/>
      <protection/>
    </xf>
    <xf numFmtId="2" fontId="106" fillId="0" borderId="39" xfId="442" applyNumberFormat="1" applyFont="1" applyFill="1" applyBorder="1" applyAlignment="1">
      <alignment horizontal="center" vertical="center" wrapText="1"/>
    </xf>
    <xf numFmtId="0" fontId="106" fillId="0" borderId="5" xfId="925" applyFont="1" applyFill="1" applyBorder="1" applyAlignment="1">
      <alignment horizontal="center" vertical="top"/>
      <protection/>
    </xf>
    <xf numFmtId="2" fontId="106" fillId="0" borderId="37" xfId="442" applyNumberFormat="1" applyFont="1" applyFill="1" applyBorder="1" applyAlignment="1">
      <alignment horizontal="center" vertical="center" wrapText="1"/>
    </xf>
    <xf numFmtId="0" fontId="106" fillId="0" borderId="5" xfId="925" applyFont="1" applyFill="1" applyBorder="1" applyAlignment="1">
      <alignment horizontal="right" vertical="top"/>
      <protection/>
    </xf>
    <xf numFmtId="0" fontId="106" fillId="0" borderId="5" xfId="925" applyFont="1" applyFill="1" applyBorder="1" applyAlignment="1">
      <alignment vertical="top"/>
      <protection/>
    </xf>
    <xf numFmtId="0" fontId="105" fillId="0" borderId="39" xfId="925" applyNumberFormat="1" applyFont="1" applyFill="1" applyBorder="1" applyAlignment="1">
      <alignment horizontal="left" vertical="top" wrapText="1"/>
      <protection/>
    </xf>
    <xf numFmtId="39" fontId="106" fillId="0" borderId="5" xfId="442" applyNumberFormat="1" applyFont="1" applyFill="1" applyBorder="1" applyAlignment="1">
      <alignment horizontal="center" vertical="center" wrapText="1"/>
    </xf>
    <xf numFmtId="0" fontId="105" fillId="0" borderId="5" xfId="925" applyFont="1" applyFill="1" applyBorder="1">
      <alignment/>
      <protection/>
    </xf>
    <xf numFmtId="2" fontId="66" fillId="0" borderId="5" xfId="442" applyNumberFormat="1" applyFont="1" applyFill="1" applyBorder="1" applyAlignment="1">
      <alignment horizontal="center" vertical="center" wrapText="1"/>
    </xf>
    <xf numFmtId="0" fontId="105" fillId="0" borderId="0" xfId="925" applyNumberFormat="1" applyFont="1" applyFill="1" applyBorder="1" applyAlignment="1">
      <alignment horizontal="left" vertical="top" wrapText="1"/>
      <protection/>
    </xf>
    <xf numFmtId="2" fontId="66" fillId="0" borderId="0" xfId="442" applyNumberFormat="1" applyFont="1" applyFill="1" applyBorder="1" applyAlignment="1">
      <alignment horizontal="center" vertical="center" wrapText="1"/>
    </xf>
    <xf numFmtId="171" fontId="105" fillId="0" borderId="0" xfId="442" applyNumberFormat="1" applyFont="1" applyFill="1" applyBorder="1" applyAlignment="1">
      <alignment horizontal="justify" vertical="top" wrapText="1"/>
    </xf>
    <xf numFmtId="0" fontId="105" fillId="0" borderId="0" xfId="925" applyFont="1" applyFill="1" applyAlignment="1">
      <alignment horizontal="center" vertical="top"/>
      <protection/>
    </xf>
    <xf numFmtId="0" fontId="66" fillId="0" borderId="0" xfId="881" applyFont="1" applyFill="1" applyAlignment="1">
      <alignment horizontal="left" vertical="center"/>
      <protection/>
    </xf>
    <xf numFmtId="0" fontId="66" fillId="0" borderId="0" xfId="881" applyFont="1" applyFill="1" applyAlignment="1">
      <alignment vertical="center"/>
      <protection/>
    </xf>
    <xf numFmtId="0" fontId="66" fillId="0" borderId="0" xfId="881" applyFont="1" applyFill="1" applyAlignment="1">
      <alignment horizontal="center" vertical="center"/>
      <protection/>
    </xf>
    <xf numFmtId="0" fontId="66" fillId="0" borderId="0" xfId="1029" applyFont="1" applyFill="1" applyBorder="1">
      <alignment/>
      <protection/>
    </xf>
    <xf numFmtId="0" fontId="106" fillId="0" borderId="0" xfId="925" applyFont="1" applyFill="1" applyAlignment="1">
      <alignment horizontal="left"/>
      <protection/>
    </xf>
    <xf numFmtId="0" fontId="106" fillId="73" borderId="0" xfId="0" applyFont="1" applyFill="1" applyBorder="1" applyAlignment="1">
      <alignment horizontal="center"/>
    </xf>
    <xf numFmtId="0" fontId="106" fillId="73" borderId="0" xfId="0" applyFont="1" applyFill="1" applyBorder="1" applyAlignment="1">
      <alignment horizontal="center" vertical="center"/>
    </xf>
    <xf numFmtId="0" fontId="67" fillId="0" borderId="0" xfId="881" applyFont="1" applyFill="1" applyAlignment="1">
      <alignment horizontal="left" vertical="center"/>
      <protection/>
    </xf>
    <xf numFmtId="0" fontId="105" fillId="0" borderId="5" xfId="925" applyFont="1" applyFill="1" applyBorder="1" applyAlignment="1">
      <alignment vertical="top"/>
      <protection/>
    </xf>
    <xf numFmtId="0" fontId="66" fillId="0" borderId="0" xfId="0" applyFont="1" applyFill="1" applyBorder="1" applyAlignment="1">
      <alignment horizontal="center" vertical="center"/>
    </xf>
    <xf numFmtId="0" fontId="66" fillId="0" borderId="0" xfId="16" applyNumberFormat="1" applyFont="1" applyFill="1" applyAlignment="1">
      <alignment vertical="center"/>
      <protection/>
    </xf>
    <xf numFmtId="0" fontId="67" fillId="0" borderId="0" xfId="17" applyNumberFormat="1" applyFont="1" applyFill="1" applyAlignment="1">
      <alignment vertical="center"/>
      <protection/>
    </xf>
    <xf numFmtId="0" fontId="66" fillId="0" borderId="0" xfId="16" applyFont="1" applyFill="1" applyBorder="1">
      <alignment/>
      <protection/>
    </xf>
    <xf numFmtId="0" fontId="67" fillId="0" borderId="0" xfId="15" applyNumberFormat="1" applyFont="1" applyFill="1" applyAlignment="1">
      <alignment vertical="center"/>
      <protection/>
    </xf>
    <xf numFmtId="0" fontId="67" fillId="0" borderId="0" xfId="17" applyNumberFormat="1" applyFont="1" applyFill="1" applyBorder="1" applyAlignment="1">
      <alignment vertical="center"/>
      <protection/>
    </xf>
    <xf numFmtId="0" fontId="67" fillId="0" borderId="0" xfId="16" applyFont="1" applyFill="1" applyAlignment="1">
      <alignment vertical="center"/>
      <protection/>
    </xf>
    <xf numFmtId="0" fontId="66" fillId="0" borderId="0" xfId="229" applyNumberFormat="1" applyFont="1" applyFill="1" applyBorder="1" applyAlignment="1">
      <alignment vertical="center"/>
    </xf>
    <xf numFmtId="0" fontId="67" fillId="0" borderId="0" xfId="229" applyNumberFormat="1" applyFont="1" applyFill="1" applyBorder="1" applyAlignment="1">
      <alignment vertical="center"/>
    </xf>
    <xf numFmtId="0" fontId="66" fillId="0" borderId="0" xfId="15" applyFont="1" applyFill="1" applyAlignment="1">
      <alignment vertical="center"/>
      <protection/>
    </xf>
    <xf numFmtId="0" fontId="67" fillId="0" borderId="0" xfId="15" applyFont="1" applyFill="1" applyAlignment="1">
      <alignment vertical="center"/>
      <protection/>
    </xf>
    <xf numFmtId="0" fontId="67" fillId="0" borderId="0" xfId="15" applyFont="1" applyFill="1" applyBorder="1" applyAlignment="1">
      <alignment vertical="center"/>
      <protection/>
    </xf>
    <xf numFmtId="172" fontId="67" fillId="0" borderId="0" xfId="229" applyNumberFormat="1" applyFont="1" applyFill="1" applyAlignment="1">
      <alignment vertical="center"/>
    </xf>
    <xf numFmtId="0" fontId="66" fillId="0" borderId="5" xfId="15" applyFont="1" applyFill="1" applyBorder="1" applyAlignment="1">
      <alignment horizontal="center" vertical="center"/>
      <protection/>
    </xf>
    <xf numFmtId="0" fontId="67" fillId="0" borderId="36" xfId="15" applyFont="1" applyFill="1" applyBorder="1" applyAlignment="1">
      <alignment vertical="center"/>
      <protection/>
    </xf>
    <xf numFmtId="172" fontId="66" fillId="0" borderId="47" xfId="229" applyNumberFormat="1" applyFont="1" applyFill="1" applyBorder="1" applyAlignment="1">
      <alignment vertical="center"/>
    </xf>
    <xf numFmtId="0" fontId="66" fillId="0" borderId="36" xfId="15" applyFont="1" applyFill="1" applyBorder="1" applyAlignment="1">
      <alignment vertical="center"/>
      <protection/>
    </xf>
    <xf numFmtId="172" fontId="66" fillId="0" borderId="38" xfId="229" applyNumberFormat="1" applyFont="1" applyFill="1" applyBorder="1" applyAlignment="1">
      <alignment vertical="center"/>
    </xf>
    <xf numFmtId="172" fontId="67" fillId="0" borderId="44" xfId="229" applyNumberFormat="1" applyFont="1" applyFill="1" applyBorder="1" applyAlignment="1">
      <alignment vertical="center"/>
    </xf>
    <xf numFmtId="172" fontId="67" fillId="0" borderId="38" xfId="229" applyNumberFormat="1" applyFont="1" applyFill="1" applyBorder="1" applyAlignment="1">
      <alignment vertical="center"/>
    </xf>
    <xf numFmtId="171" fontId="67" fillId="0" borderId="36" xfId="229" applyFont="1" applyFill="1" applyBorder="1" applyAlignment="1">
      <alignment vertical="center"/>
    </xf>
    <xf numFmtId="0" fontId="66" fillId="0" borderId="36" xfId="0" applyFont="1" applyFill="1" applyBorder="1" applyAlignment="1">
      <alignment vertical="center"/>
    </xf>
    <xf numFmtId="0" fontId="66" fillId="0" borderId="36" xfId="15" applyFont="1" applyFill="1" applyBorder="1" applyAlignment="1">
      <alignment vertical="center" wrapText="1"/>
      <protection/>
    </xf>
    <xf numFmtId="0" fontId="67" fillId="0" borderId="36" xfId="15" applyFont="1" applyFill="1" applyBorder="1" applyAlignment="1">
      <alignment vertical="center" wrapText="1"/>
      <protection/>
    </xf>
    <xf numFmtId="0" fontId="67" fillId="0" borderId="36" xfId="0" applyFont="1" applyFill="1" applyBorder="1" applyAlignment="1">
      <alignment vertical="center"/>
    </xf>
    <xf numFmtId="0" fontId="66" fillId="0" borderId="36" xfId="15" applyNumberFormat="1" applyFont="1" applyFill="1" applyBorder="1" applyAlignment="1">
      <alignment vertical="center"/>
      <protection/>
    </xf>
    <xf numFmtId="172" fontId="66" fillId="0" borderId="44" xfId="229" applyNumberFormat="1" applyFont="1" applyFill="1" applyBorder="1" applyAlignment="1">
      <alignment vertical="center"/>
    </xf>
    <xf numFmtId="181" fontId="66" fillId="0" borderId="36" xfId="15" applyNumberFormat="1" applyFont="1" applyFill="1" applyBorder="1" applyAlignment="1">
      <alignment vertical="center"/>
      <protection/>
    </xf>
    <xf numFmtId="181" fontId="66" fillId="0" borderId="45" xfId="15" applyNumberFormat="1" applyFont="1" applyFill="1" applyBorder="1" applyAlignment="1">
      <alignment vertical="center"/>
      <protection/>
    </xf>
    <xf numFmtId="172" fontId="66" fillId="0" borderId="45" xfId="229" applyNumberFormat="1" applyFont="1" applyFill="1" applyBorder="1" applyAlignment="1">
      <alignment vertical="center"/>
    </xf>
    <xf numFmtId="172" fontId="66" fillId="0" borderId="42" xfId="229" applyNumberFormat="1" applyFont="1" applyFill="1" applyBorder="1" applyAlignment="1">
      <alignment vertical="center"/>
    </xf>
    <xf numFmtId="181" fontId="67" fillId="0" borderId="0" xfId="15" applyNumberFormat="1" applyFont="1" applyFill="1" applyBorder="1" applyAlignment="1">
      <alignment vertical="center"/>
      <protection/>
    </xf>
    <xf numFmtId="172" fontId="67" fillId="0" borderId="0" xfId="229" applyNumberFormat="1" applyFont="1" applyFill="1" applyBorder="1" applyAlignment="1">
      <alignment vertical="center"/>
    </xf>
    <xf numFmtId="172" fontId="66" fillId="0" borderId="0" xfId="229" applyNumberFormat="1" applyFont="1" applyFill="1" applyBorder="1" applyAlignment="1">
      <alignment vertical="center"/>
    </xf>
    <xf numFmtId="172" fontId="66" fillId="0" borderId="0" xfId="229" applyNumberFormat="1" applyFont="1" applyFill="1" applyBorder="1" applyAlignment="1">
      <alignment horizontal="right" vertical="center"/>
    </xf>
    <xf numFmtId="172" fontId="67" fillId="0" borderId="0" xfId="229" applyNumberFormat="1" applyFont="1" applyFill="1" applyBorder="1" applyAlignment="1">
      <alignment horizontal="left" vertical="center"/>
    </xf>
    <xf numFmtId="0" fontId="66" fillId="0" borderId="0" xfId="0" applyFont="1" applyFill="1" applyAlignment="1">
      <alignment vertical="center"/>
    </xf>
    <xf numFmtId="0" fontId="67" fillId="0" borderId="0" xfId="229" applyNumberFormat="1" applyFont="1" applyFill="1" applyAlignment="1">
      <alignment horizontal="left" vertical="center"/>
    </xf>
    <xf numFmtId="0" fontId="67" fillId="0" borderId="0" xfId="229" applyNumberFormat="1" applyFont="1" applyFill="1" applyAlignment="1">
      <alignment vertical="center"/>
    </xf>
    <xf numFmtId="0" fontId="67" fillId="0" borderId="0" xfId="15" applyNumberFormat="1" applyFont="1" applyFill="1" applyBorder="1" applyAlignment="1">
      <alignment vertical="center"/>
      <protection/>
    </xf>
    <xf numFmtId="0" fontId="66" fillId="0" borderId="0" xfId="17" applyNumberFormat="1" applyFont="1" applyFill="1" applyAlignment="1">
      <alignment vertical="center"/>
      <protection/>
    </xf>
    <xf numFmtId="0" fontId="66" fillId="0" borderId="0" xfId="15" applyNumberFormat="1" applyFont="1" applyFill="1" applyAlignment="1">
      <alignment vertical="center"/>
      <protection/>
    </xf>
    <xf numFmtId="172" fontId="66" fillId="0" borderId="0" xfId="229" applyNumberFormat="1" applyFont="1" applyFill="1" applyAlignment="1">
      <alignment vertical="center"/>
    </xf>
    <xf numFmtId="0" fontId="67" fillId="0" borderId="0" xfId="934" applyFont="1" applyFill="1">
      <alignment/>
      <protection/>
    </xf>
    <xf numFmtId="0" fontId="67" fillId="0" borderId="0" xfId="934" applyFont="1" applyFill="1" applyBorder="1">
      <alignment/>
      <protection/>
    </xf>
    <xf numFmtId="0" fontId="66" fillId="0" borderId="0" xfId="926" applyFont="1" applyFill="1">
      <alignment/>
      <protection/>
    </xf>
    <xf numFmtId="0" fontId="67" fillId="0" borderId="0" xfId="926" applyFont="1" applyFill="1">
      <alignment/>
      <protection/>
    </xf>
    <xf numFmtId="15" fontId="66" fillId="0" borderId="5" xfId="1029" applyNumberFormat="1" applyFont="1" applyFill="1" applyBorder="1" applyAlignment="1">
      <alignment horizontal="center"/>
      <protection/>
    </xf>
    <xf numFmtId="0" fontId="66" fillId="0" borderId="5" xfId="1029" applyFont="1" applyFill="1" applyBorder="1" applyAlignment="1">
      <alignment horizontal="center"/>
      <protection/>
    </xf>
    <xf numFmtId="0" fontId="66" fillId="0" borderId="5" xfId="926" applyFont="1" applyFill="1" applyBorder="1">
      <alignment/>
      <protection/>
    </xf>
    <xf numFmtId="2" fontId="66" fillId="0" borderId="5" xfId="444" applyNumberFormat="1" applyFont="1" applyFill="1" applyBorder="1" applyAlignment="1">
      <alignment/>
    </xf>
    <xf numFmtId="2" fontId="67" fillId="0" borderId="5" xfId="444" applyNumberFormat="1" applyFont="1" applyFill="1" applyBorder="1" applyAlignment="1">
      <alignment/>
    </xf>
    <xf numFmtId="0" fontId="66" fillId="0" borderId="40" xfId="926" applyFont="1" applyFill="1" applyBorder="1" applyAlignment="1">
      <alignment horizontal="left"/>
      <protection/>
    </xf>
    <xf numFmtId="0" fontId="67" fillId="0" borderId="40" xfId="926" applyFont="1" applyFill="1" applyBorder="1" applyAlignment="1">
      <alignment horizontal="left" indent="2"/>
      <protection/>
    </xf>
    <xf numFmtId="1" fontId="67" fillId="0" borderId="0" xfId="934" applyNumberFormat="1" applyFont="1" applyFill="1">
      <alignment/>
      <protection/>
    </xf>
    <xf numFmtId="172" fontId="67" fillId="0" borderId="0" xfId="15" applyNumberFormat="1" applyFont="1" applyFill="1" applyAlignment="1">
      <alignment vertical="center"/>
      <protection/>
    </xf>
    <xf numFmtId="172" fontId="67" fillId="0" borderId="0" xfId="934" applyNumberFormat="1" applyFont="1" applyFill="1">
      <alignment/>
      <protection/>
    </xf>
    <xf numFmtId="171" fontId="66" fillId="0" borderId="38" xfId="208" applyFont="1" applyFill="1" applyBorder="1" applyAlignment="1">
      <alignment vertical="center"/>
    </xf>
    <xf numFmtId="171" fontId="67" fillId="0" borderId="0" xfId="208" applyFont="1" applyFill="1" applyAlignment="1">
      <alignment vertical="center"/>
    </xf>
    <xf numFmtId="171" fontId="66" fillId="0" borderId="38" xfId="229" applyNumberFormat="1" applyFont="1" applyFill="1" applyBorder="1" applyAlignment="1">
      <alignment vertical="center"/>
    </xf>
    <xf numFmtId="171" fontId="66" fillId="0" borderId="38" xfId="208" applyNumberFormat="1" applyFont="1" applyFill="1" applyBorder="1" applyAlignment="1">
      <alignment vertical="center"/>
    </xf>
    <xf numFmtId="171" fontId="67" fillId="0" borderId="38" xfId="208" applyFont="1" applyFill="1" applyBorder="1" applyAlignment="1">
      <alignment vertical="center"/>
    </xf>
    <xf numFmtId="171" fontId="66" fillId="0" borderId="39" xfId="208" applyFont="1" applyFill="1" applyBorder="1" applyAlignment="1">
      <alignment vertical="center"/>
    </xf>
    <xf numFmtId="171" fontId="66" fillId="0" borderId="47" xfId="208" applyFont="1" applyFill="1" applyBorder="1" applyAlignment="1">
      <alignment vertical="center"/>
    </xf>
    <xf numFmtId="171" fontId="67" fillId="0" borderId="42" xfId="208" applyFont="1" applyFill="1" applyBorder="1" applyAlignment="1">
      <alignment vertical="center"/>
    </xf>
    <xf numFmtId="171" fontId="66" fillId="0" borderId="46" xfId="208" applyFont="1" applyFill="1" applyBorder="1" applyAlignment="1">
      <alignment horizontal="center" vertical="center"/>
    </xf>
    <xf numFmtId="171" fontId="66" fillId="0" borderId="44" xfId="208" applyFont="1" applyFill="1" applyBorder="1" applyAlignment="1">
      <alignment horizontal="center" vertical="center"/>
    </xf>
    <xf numFmtId="171" fontId="67" fillId="0" borderId="44" xfId="208" applyFont="1" applyFill="1" applyBorder="1" applyAlignment="1">
      <alignment vertical="center"/>
    </xf>
    <xf numFmtId="171" fontId="67" fillId="0" borderId="5" xfId="208" applyFont="1" applyFill="1" applyBorder="1" applyAlignment="1">
      <alignment/>
    </xf>
    <xf numFmtId="171" fontId="66" fillId="0" borderId="5" xfId="208" applyFont="1" applyFill="1" applyBorder="1" applyAlignment="1">
      <alignment/>
    </xf>
    <xf numFmtId="0" fontId="67" fillId="0" borderId="40" xfId="926" applyFont="1" applyFill="1" applyBorder="1">
      <alignment/>
      <protection/>
    </xf>
    <xf numFmtId="0" fontId="66" fillId="0" borderId="40" xfId="926" applyFont="1" applyFill="1" applyBorder="1">
      <alignment/>
      <protection/>
    </xf>
    <xf numFmtId="0" fontId="66" fillId="0" borderId="40" xfId="934" applyFont="1" applyFill="1" applyBorder="1">
      <alignment/>
      <protection/>
    </xf>
    <xf numFmtId="172" fontId="66" fillId="0" borderId="19" xfId="229" applyNumberFormat="1" applyFont="1" applyFill="1" applyBorder="1" applyAlignment="1">
      <alignment horizontal="right" vertical="center"/>
    </xf>
    <xf numFmtId="172" fontId="67" fillId="0" borderId="46" xfId="229" applyNumberFormat="1" applyFont="1" applyFill="1" applyBorder="1" applyAlignment="1">
      <alignment vertical="center"/>
    </xf>
    <xf numFmtId="172" fontId="67" fillId="0" borderId="47" xfId="229" applyNumberFormat="1" applyFont="1" applyFill="1" applyBorder="1" applyAlignment="1">
      <alignment vertical="center"/>
    </xf>
    <xf numFmtId="171" fontId="67" fillId="0" borderId="44" xfId="229" applyNumberFormat="1" applyFont="1" applyFill="1" applyBorder="1" applyAlignment="1">
      <alignment vertical="center"/>
    </xf>
    <xf numFmtId="171" fontId="66" fillId="0" borderId="44" xfId="229" applyNumberFormat="1" applyFont="1" applyFill="1" applyBorder="1" applyAlignment="1">
      <alignment vertical="center"/>
    </xf>
    <xf numFmtId="172" fontId="66" fillId="0" borderId="19" xfId="229" applyNumberFormat="1" applyFont="1" applyFill="1" applyBorder="1" applyAlignment="1">
      <alignment vertical="center"/>
    </xf>
    <xf numFmtId="172" fontId="66" fillId="0" borderId="5" xfId="301" applyNumberFormat="1" applyFont="1" applyFill="1" applyBorder="1" applyAlignment="1">
      <alignment horizontal="center" vertical="center"/>
    </xf>
    <xf numFmtId="171" fontId="67" fillId="0" borderId="36" xfId="208" applyFont="1" applyFill="1" applyBorder="1" applyAlignment="1">
      <alignment vertical="center"/>
    </xf>
    <xf numFmtId="171" fontId="66" fillId="0" borderId="41" xfId="208" applyFont="1" applyFill="1" applyBorder="1" applyAlignment="1">
      <alignment vertical="center"/>
    </xf>
    <xf numFmtId="171" fontId="66" fillId="0" borderId="5" xfId="208" applyFont="1" applyFill="1" applyBorder="1" applyAlignment="1">
      <alignment vertical="center"/>
    </xf>
    <xf numFmtId="172" fontId="66" fillId="0" borderId="0" xfId="286" applyNumberFormat="1" applyFont="1" applyFill="1" applyAlignment="1">
      <alignment horizontal="left"/>
    </xf>
    <xf numFmtId="0" fontId="66" fillId="0" borderId="0" xfId="0" applyFont="1" applyFill="1" applyBorder="1" applyAlignment="1">
      <alignment vertical="center"/>
    </xf>
    <xf numFmtId="0" fontId="34" fillId="0" borderId="0" xfId="823" applyFont="1" applyAlignment="1">
      <alignment horizontal="center"/>
      <protection/>
    </xf>
    <xf numFmtId="0" fontId="5" fillId="0" borderId="0" xfId="823" applyFont="1" applyAlignment="1">
      <alignment horizontal="justify"/>
      <protection/>
    </xf>
    <xf numFmtId="0" fontId="102" fillId="73" borderId="0" xfId="0" applyFont="1" applyFill="1" applyBorder="1" applyAlignment="1">
      <alignment horizontal="center" vertical="center"/>
    </xf>
    <xf numFmtId="0" fontId="107" fillId="73" borderId="0" xfId="0" applyFont="1" applyFill="1" applyBorder="1" applyAlignment="1">
      <alignment horizontal="center"/>
    </xf>
    <xf numFmtId="0" fontId="103" fillId="73" borderId="0" xfId="0" applyFont="1" applyFill="1" applyBorder="1" applyAlignment="1">
      <alignment horizontal="center" vertical="center"/>
    </xf>
    <xf numFmtId="172" fontId="63" fillId="0" borderId="0" xfId="229" applyNumberFormat="1" applyFont="1" applyFill="1" applyBorder="1" applyAlignment="1">
      <alignment horizontal="left" vertical="center" wrapText="1"/>
    </xf>
    <xf numFmtId="0" fontId="63" fillId="0" borderId="0" xfId="0" applyFont="1" applyFill="1" applyAlignment="1">
      <alignment horizontal="left" vertical="center" wrapText="1"/>
    </xf>
    <xf numFmtId="0" fontId="63" fillId="0" borderId="0" xfId="229" applyNumberFormat="1" applyFont="1" applyFill="1" applyBorder="1" applyAlignment="1">
      <alignment horizontal="left" vertical="center"/>
    </xf>
    <xf numFmtId="0" fontId="64" fillId="0" borderId="0" xfId="0" applyFont="1" applyFill="1" applyBorder="1" applyAlignment="1">
      <alignment horizontal="center" vertical="center"/>
    </xf>
    <xf numFmtId="199" fontId="62" fillId="0" borderId="40" xfId="229" applyNumberFormat="1" applyFont="1" applyFill="1" applyBorder="1" applyAlignment="1">
      <alignment horizontal="center" vertical="center"/>
    </xf>
    <xf numFmtId="199" fontId="63" fillId="0" borderId="39" xfId="0" applyNumberFormat="1" applyFont="1" applyFill="1" applyBorder="1" applyAlignment="1">
      <alignment horizontal="center" vertical="center"/>
    </xf>
    <xf numFmtId="172" fontId="62" fillId="0" borderId="40" xfId="229" applyNumberFormat="1" applyFont="1" applyFill="1" applyBorder="1" applyAlignment="1">
      <alignment horizontal="center" vertical="center"/>
    </xf>
    <xf numFmtId="172" fontId="63" fillId="0" borderId="39" xfId="0" applyNumberFormat="1" applyFont="1" applyFill="1" applyBorder="1" applyAlignment="1">
      <alignment horizontal="center" vertical="center"/>
    </xf>
    <xf numFmtId="181" fontId="62" fillId="74" borderId="0" xfId="15" applyNumberFormat="1" applyFont="1" applyFill="1" applyAlignment="1">
      <alignment horizontal="left" vertical="center"/>
      <protection/>
    </xf>
    <xf numFmtId="0" fontId="67" fillId="0" borderId="0" xfId="229" applyNumberFormat="1" applyFont="1" applyFill="1" applyBorder="1" applyAlignment="1">
      <alignment horizontal="left" vertical="center"/>
    </xf>
    <xf numFmtId="0" fontId="106" fillId="0" borderId="0" xfId="0" applyFont="1" applyFill="1" applyBorder="1" applyAlignment="1">
      <alignment horizontal="center" vertical="center"/>
    </xf>
    <xf numFmtId="0" fontId="106" fillId="0" borderId="0" xfId="0" applyFont="1" applyFill="1" applyBorder="1" applyAlignment="1">
      <alignment horizontal="center"/>
    </xf>
    <xf numFmtId="0" fontId="66" fillId="0" borderId="0" xfId="0" applyFont="1" applyFill="1" applyBorder="1" applyAlignment="1">
      <alignment horizontal="center" vertical="center"/>
    </xf>
    <xf numFmtId="199" fontId="66" fillId="0" borderId="40" xfId="229" applyNumberFormat="1" applyFont="1" applyFill="1" applyBorder="1" applyAlignment="1">
      <alignment horizontal="center" vertical="center"/>
    </xf>
    <xf numFmtId="199" fontId="67" fillId="0" borderId="39" xfId="0" applyNumberFormat="1" applyFont="1" applyFill="1" applyBorder="1" applyAlignment="1">
      <alignment horizontal="center" vertical="center"/>
    </xf>
    <xf numFmtId="172" fontId="66" fillId="0" borderId="40" xfId="229" applyNumberFormat="1" applyFont="1" applyFill="1" applyBorder="1" applyAlignment="1">
      <alignment horizontal="center" vertical="center"/>
    </xf>
    <xf numFmtId="172" fontId="67" fillId="0" borderId="39" xfId="0" applyNumberFormat="1" applyFont="1" applyFill="1" applyBorder="1" applyAlignment="1">
      <alignment horizontal="center" vertical="center"/>
    </xf>
    <xf numFmtId="0" fontId="106" fillId="73" borderId="0" xfId="0" applyFont="1" applyFill="1" applyBorder="1" applyAlignment="1">
      <alignment horizontal="center" vertical="center"/>
    </xf>
    <xf numFmtId="0" fontId="106" fillId="73" borderId="0" xfId="0" applyFont="1" applyFill="1" applyBorder="1" applyAlignment="1">
      <alignment horizontal="center"/>
    </xf>
    <xf numFmtId="0" fontId="106" fillId="0" borderId="0" xfId="925" applyFont="1" applyFill="1" applyAlignment="1">
      <alignment horizontal="center"/>
      <protection/>
    </xf>
    <xf numFmtId="0" fontId="106" fillId="0" borderId="5" xfId="925" applyNumberFormat="1" applyFont="1" applyFill="1" applyBorder="1" applyAlignment="1">
      <alignment horizontal="center" vertical="center" wrapText="1"/>
      <protection/>
    </xf>
    <xf numFmtId="0" fontId="106" fillId="0" borderId="41" xfId="925" applyNumberFormat="1" applyFont="1" applyFill="1" applyBorder="1" applyAlignment="1">
      <alignment horizontal="center" vertical="center" wrapText="1"/>
      <protection/>
    </xf>
    <xf numFmtId="0" fontId="106" fillId="0" borderId="37" xfId="925" applyNumberFormat="1" applyFont="1" applyFill="1" applyBorder="1" applyAlignment="1">
      <alignment horizontal="center" vertical="center" wrapText="1"/>
      <protection/>
    </xf>
    <xf numFmtId="15" fontId="66" fillId="0" borderId="41" xfId="1029" applyNumberFormat="1" applyFont="1" applyFill="1" applyBorder="1" applyAlignment="1">
      <alignment horizontal="center" vertical="top" wrapText="1"/>
      <protection/>
    </xf>
    <xf numFmtId="15" fontId="66" fillId="0" borderId="37" xfId="1029" applyNumberFormat="1" applyFont="1" applyFill="1" applyBorder="1" applyAlignment="1" quotePrefix="1">
      <alignment horizontal="center" vertical="top" wrapText="1"/>
      <protection/>
    </xf>
    <xf numFmtId="0" fontId="67" fillId="0" borderId="5" xfId="881" applyFont="1" applyBorder="1" applyAlignment="1">
      <alignment horizontal="left" vertical="center" wrapText="1"/>
      <protection/>
    </xf>
    <xf numFmtId="0" fontId="66" fillId="0" borderId="41" xfId="1029" applyFont="1" applyFill="1" applyBorder="1" applyAlignment="1">
      <alignment horizontal="center" vertical="top" wrapText="1"/>
      <protection/>
    </xf>
    <xf numFmtId="0" fontId="66" fillId="0" borderId="37" xfId="1029" applyFont="1" applyFill="1" applyBorder="1" applyAlignment="1">
      <alignment horizontal="center" vertical="top" wrapText="1"/>
      <protection/>
    </xf>
    <xf numFmtId="0" fontId="67" fillId="0" borderId="5" xfId="0" applyFont="1" applyBorder="1" applyAlignment="1">
      <alignment horizontal="left" vertical="top" wrapText="1"/>
    </xf>
    <xf numFmtId="0" fontId="67" fillId="0" borderId="5" xfId="881" applyFont="1" applyBorder="1" applyAlignment="1">
      <alignment horizontal="left" vertical="center"/>
      <protection/>
    </xf>
    <xf numFmtId="0" fontId="67" fillId="0" borderId="5" xfId="881" applyFont="1" applyBorder="1" applyAlignment="1">
      <alignment horizontal="left" vertical="top" wrapText="1"/>
      <protection/>
    </xf>
    <xf numFmtId="0" fontId="67" fillId="73" borderId="5" xfId="0" applyFont="1" applyFill="1" applyBorder="1" applyAlignment="1">
      <alignment horizontal="left" vertical="top" wrapText="1"/>
    </xf>
    <xf numFmtId="0" fontId="80" fillId="0" borderId="0" xfId="881" applyFont="1" applyAlignment="1">
      <alignment horizontal="left" vertical="center"/>
      <protection/>
    </xf>
    <xf numFmtId="0" fontId="81" fillId="73" borderId="0" xfId="0" applyFont="1" applyFill="1" applyAlignment="1">
      <alignment horizontal="left" vertical="top" wrapText="1"/>
    </xf>
    <xf numFmtId="0" fontId="80" fillId="0" borderId="0" xfId="0" applyFont="1" applyAlignment="1">
      <alignment horizontal="left" vertical="top" wrapText="1"/>
    </xf>
    <xf numFmtId="0" fontId="80" fillId="0" borderId="0" xfId="881" applyFont="1" applyAlignment="1">
      <alignment horizontal="left" vertical="top" wrapText="1"/>
      <protection/>
    </xf>
    <xf numFmtId="0" fontId="99" fillId="0" borderId="5" xfId="925" applyNumberFormat="1" applyFont="1" applyFill="1" applyBorder="1" applyAlignment="1">
      <alignment horizontal="center" vertical="center" wrapText="1"/>
      <protection/>
    </xf>
    <xf numFmtId="0" fontId="99" fillId="0" borderId="0" xfId="925" applyFont="1" applyFill="1" applyAlignment="1">
      <alignment horizontal="center"/>
      <protection/>
    </xf>
    <xf numFmtId="0" fontId="99" fillId="0" borderId="41" xfId="925" applyNumberFormat="1" applyFont="1" applyFill="1" applyBorder="1" applyAlignment="1">
      <alignment horizontal="center" vertical="center" wrapText="1"/>
      <protection/>
    </xf>
    <xf numFmtId="0" fontId="99" fillId="0" borderId="37" xfId="925" applyNumberFormat="1" applyFont="1" applyFill="1" applyBorder="1" applyAlignment="1">
      <alignment horizontal="center" vertical="center" wrapText="1"/>
      <protection/>
    </xf>
    <xf numFmtId="15" fontId="79" fillId="0" borderId="41" xfId="1029" applyNumberFormat="1" applyFont="1" applyFill="1" applyBorder="1" applyAlignment="1">
      <alignment horizontal="center" vertical="top" wrapText="1"/>
      <protection/>
    </xf>
    <xf numFmtId="15" fontId="79" fillId="0" borderId="37" xfId="1029" applyNumberFormat="1" applyFont="1" applyFill="1" applyBorder="1" applyAlignment="1" quotePrefix="1">
      <alignment horizontal="center" vertical="top" wrapText="1"/>
      <protection/>
    </xf>
    <xf numFmtId="0" fontId="79" fillId="0" borderId="41" xfId="1029" applyFont="1" applyFill="1" applyBorder="1" applyAlignment="1">
      <alignment horizontal="center" vertical="top" wrapText="1"/>
      <protection/>
    </xf>
    <xf numFmtId="0" fontId="79" fillId="0" borderId="37" xfId="1029" applyFont="1" applyFill="1" applyBorder="1" applyAlignment="1">
      <alignment horizontal="center" vertical="top" wrapText="1"/>
      <protection/>
    </xf>
    <xf numFmtId="0" fontId="66" fillId="0" borderId="5" xfId="926" applyFont="1" applyFill="1" applyBorder="1" applyAlignment="1">
      <alignment horizontal="center" vertical="center" wrapText="1"/>
      <protection/>
    </xf>
    <xf numFmtId="0" fontId="66" fillId="0" borderId="40" xfId="1029" applyFont="1" applyFill="1" applyBorder="1" applyAlignment="1" quotePrefix="1">
      <alignment horizontal="left"/>
      <protection/>
    </xf>
    <xf numFmtId="0" fontId="66" fillId="0" borderId="39" xfId="1029" applyFont="1" applyFill="1" applyBorder="1" applyAlignment="1" quotePrefix="1">
      <alignment horizontal="left"/>
      <protection/>
    </xf>
    <xf numFmtId="0" fontId="66" fillId="0" borderId="0" xfId="0" applyFont="1" applyFill="1" applyBorder="1" applyAlignment="1">
      <alignment horizontal="center" vertical="center" wrapText="1"/>
    </xf>
    <xf numFmtId="0" fontId="42" fillId="59" borderId="5" xfId="926" applyFont="1" applyFill="1" applyBorder="1" applyAlignment="1">
      <alignment horizontal="center" vertical="center" wrapText="1"/>
      <protection/>
    </xf>
    <xf numFmtId="0" fontId="44" fillId="59" borderId="40" xfId="1029" applyFont="1" applyFill="1" applyBorder="1" applyAlignment="1" quotePrefix="1">
      <alignment horizontal="left"/>
      <protection/>
    </xf>
    <xf numFmtId="0" fontId="44" fillId="59" borderId="39" xfId="1029" applyFont="1" applyFill="1" applyBorder="1" applyAlignment="1" quotePrefix="1">
      <alignment horizontal="left"/>
      <protection/>
    </xf>
    <xf numFmtId="0" fontId="107" fillId="73" borderId="0" xfId="0" applyFont="1" applyFill="1" applyBorder="1" applyAlignment="1">
      <alignment horizontal="left" vertical="center"/>
    </xf>
    <xf numFmtId="0" fontId="107" fillId="73" borderId="0" xfId="0" applyFont="1" applyFill="1" applyBorder="1" applyAlignment="1">
      <alignment horizontal="left"/>
    </xf>
    <xf numFmtId="0" fontId="108" fillId="73" borderId="0" xfId="0" applyFont="1" applyFill="1" applyBorder="1" applyAlignment="1">
      <alignment horizontal="left" vertical="center"/>
    </xf>
  </cellXfs>
  <cellStyles count="1369">
    <cellStyle name="Normal" xfId="0"/>
    <cellStyle name="=C:\WINNT35\SYSTEM32\COMMAND.COM" xfId="15"/>
    <cellStyle name="=C:\WINNT35\SYSTEM32\COMMAND.COM 10" xfId="16"/>
    <cellStyle name="=C:\WINNT35\SYSTEM32\COMMAND.COM 2" xfId="17"/>
    <cellStyle name="_x000B_À&#13;_x0014__x0016_À_x0018__x001A_À_x001D_" xfId="18"/>
    <cellStyle name="_x000B_À&#13;_x0014__x0016_À_x0018__x001A_À_x001D_ 10" xfId="19"/>
    <cellStyle name="_x000B_À&#13;_x0014__x0016_À_x0018__x001A_À_x001D_ 11" xfId="20"/>
    <cellStyle name="_x000B_À&#13;_x0014__x0016_À_x0018__x001A_À_x001D_ 12" xfId="21"/>
    <cellStyle name="_x000B_À&#13;_x0014__x0016_À_x0018__x001A_À_x001D_ 13" xfId="22"/>
    <cellStyle name="_x000B_À&#13;_x0014__x0016_À_x0018__x001A_À_x001D_ 14" xfId="23"/>
    <cellStyle name="_x000B_À&#13;_x0014__x0016_À_x0018__x001A_À_x001D_ 15" xfId="24"/>
    <cellStyle name="_x000B_À&#13;_x0014__x0016_À_x0018__x001A_À_x001D_ 16" xfId="25"/>
    <cellStyle name="_x000B_À&#13;_x0014__x0016_À_x0018__x001A_À_x001D_ 17" xfId="26"/>
    <cellStyle name="_x000B_À&#13;_x0014__x0016_À_x0018__x001A_À_x001D_ 18" xfId="27"/>
    <cellStyle name="_x000B_À&#13;_x0014__x0016_À_x0018__x001A_À_x001D_ 19" xfId="28"/>
    <cellStyle name="_x000B_À&#13;_x0014__x0016_À_x0018__x001A_À_x001D_ 2" xfId="29"/>
    <cellStyle name="_x000B_À&#13;_x0014__x0016_À_x0018__x001A_À_x001D_ 20" xfId="30"/>
    <cellStyle name="_x000B_À&#13;_x0014__x0016_À_x0018__x001A_À_x001D_ 21" xfId="31"/>
    <cellStyle name="_x000B_À&#13;_x0014__x0016_À_x0018__x001A_À_x001D_ 22" xfId="32"/>
    <cellStyle name="_x000B_À&#13;_x0014__x0016_À_x0018__x001A_À_x001D_ 23" xfId="33"/>
    <cellStyle name="_x000B_À&#13;_x0014__x0016_À_x0018__x001A_À_x001D_ 3" xfId="34"/>
    <cellStyle name="_x000B_À&#13;_x0014__x0016_À_x0018__x001A_À_x001D_ 4" xfId="35"/>
    <cellStyle name="_x000B_À&#13;_x0014__x0016_À_x0018__x001A_À_x001D_ 5" xfId="36"/>
    <cellStyle name="_x000B_À&#13;_x0014__x0016_À_x0018__x001A_À_x001D_ 6" xfId="37"/>
    <cellStyle name="_x000B_À&#13;_x0014__x0016_À_x0018__x001A_À_x001D_ 7" xfId="38"/>
    <cellStyle name="_x000B_À&#13;_x0014__x0016_À_x0018__x001A_À_x001D_ 8" xfId="39"/>
    <cellStyle name="_x000B_À&#13;_x0014__x0016_À_x0018__x001A_À_x001D_ 9" xfId="40"/>
    <cellStyle name="_x000B_À&#13;_x0014__x0016_À_x0018__x001A_À_x001D__adrenalin2009" xfId="41"/>
    <cellStyle name="20% - Accent1" xfId="42"/>
    <cellStyle name="20% - Accent1 2" xfId="43"/>
    <cellStyle name="20% - Accent1 2 2" xfId="44"/>
    <cellStyle name="20% - Accent1 2 3" xfId="45"/>
    <cellStyle name="20% - Accent1 2 4" xfId="46"/>
    <cellStyle name="20% - Accent2" xfId="47"/>
    <cellStyle name="20% - Accent2 2" xfId="48"/>
    <cellStyle name="20% - Accent2 2 2" xfId="49"/>
    <cellStyle name="20% - Accent2 2 3" xfId="50"/>
    <cellStyle name="20% - Accent2 2 4" xfId="51"/>
    <cellStyle name="20% - Accent3" xfId="52"/>
    <cellStyle name="20% - Accent3 2" xfId="53"/>
    <cellStyle name="20% - Accent3 2 2" xfId="54"/>
    <cellStyle name="20% - Accent3 2 3" xfId="55"/>
    <cellStyle name="20% - Accent3 2 4" xfId="56"/>
    <cellStyle name="20% - Accent4" xfId="57"/>
    <cellStyle name="20% - Accent4 2" xfId="58"/>
    <cellStyle name="20% - Accent4 2 2" xfId="59"/>
    <cellStyle name="20% - Accent4 2 3" xfId="60"/>
    <cellStyle name="20% - Accent4 2 4" xfId="61"/>
    <cellStyle name="20% - Accent5" xfId="62"/>
    <cellStyle name="20% - Accent5 2" xfId="63"/>
    <cellStyle name="20% - Accent6" xfId="64"/>
    <cellStyle name="20% - Accent6 2" xfId="65"/>
    <cellStyle name="20% - Accent6 2 2" xfId="66"/>
    <cellStyle name="20% - Accent6 2 3" xfId="67"/>
    <cellStyle name="20% - Accent6 2 4" xfId="68"/>
    <cellStyle name="40% - Accent1" xfId="69"/>
    <cellStyle name="40% - Accent1 2" xfId="70"/>
    <cellStyle name="40% - Accent1 2 2" xfId="71"/>
    <cellStyle name="40% - Accent1 2 3" xfId="72"/>
    <cellStyle name="40% - Accent1 2 4" xfId="73"/>
    <cellStyle name="40% - Accent2" xfId="74"/>
    <cellStyle name="40% - Accent2 2" xfId="75"/>
    <cellStyle name="40% - Accent3" xfId="76"/>
    <cellStyle name="40% - Accent3 2" xfId="77"/>
    <cellStyle name="40% - Accent3 2 2" xfId="78"/>
    <cellStyle name="40% - Accent3 2 3" xfId="79"/>
    <cellStyle name="40% - Accent3 2 4" xfId="80"/>
    <cellStyle name="40% - Accent4" xfId="81"/>
    <cellStyle name="40% - Accent4 2" xfId="82"/>
    <cellStyle name="40% - Accent4 2 2" xfId="83"/>
    <cellStyle name="40% - Accent4 2 3" xfId="84"/>
    <cellStyle name="40% - Accent4 2 4" xfId="85"/>
    <cellStyle name="40% - Accent5" xfId="86"/>
    <cellStyle name="40% - Accent5 2" xfId="87"/>
    <cellStyle name="40% - Accent5 2 2" xfId="88"/>
    <cellStyle name="40% - Accent5 2 3" xfId="89"/>
    <cellStyle name="40% - Accent5 2 4" xfId="90"/>
    <cellStyle name="40% - Accent6" xfId="91"/>
    <cellStyle name="40% - Accent6 2" xfId="92"/>
    <cellStyle name="40% - Accent6 2 2" xfId="93"/>
    <cellStyle name="40% - Accent6 2 3" xfId="94"/>
    <cellStyle name="40% - Accent6 2 4" xfId="95"/>
    <cellStyle name="60% - Accent1" xfId="96"/>
    <cellStyle name="60% - Accent1 2" xfId="97"/>
    <cellStyle name="60% - Accent1 2 2" xfId="98"/>
    <cellStyle name="60% - Accent1 2 3" xfId="99"/>
    <cellStyle name="60% - Accent1 2 4" xfId="100"/>
    <cellStyle name="60% - Accent2" xfId="101"/>
    <cellStyle name="60% - Accent2 2" xfId="102"/>
    <cellStyle name="60% - Accent2 2 2" xfId="103"/>
    <cellStyle name="60% - Accent2 2 3" xfId="104"/>
    <cellStyle name="60% - Accent2 2 4" xfId="105"/>
    <cellStyle name="60% - Accent3" xfId="106"/>
    <cellStyle name="60% - Accent3 2" xfId="107"/>
    <cellStyle name="60% - Accent3 2 2" xfId="108"/>
    <cellStyle name="60% - Accent3 2 3" xfId="109"/>
    <cellStyle name="60% - Accent3 2 4" xfId="110"/>
    <cellStyle name="60% - Accent4" xfId="111"/>
    <cellStyle name="60% - Accent4 2" xfId="112"/>
    <cellStyle name="60% - Accent4 2 2" xfId="113"/>
    <cellStyle name="60% - Accent4 2 3" xfId="114"/>
    <cellStyle name="60% - Accent4 2 4" xfId="115"/>
    <cellStyle name="60% - Accent5" xfId="116"/>
    <cellStyle name="60% - Accent5 2" xfId="117"/>
    <cellStyle name="60% - Accent5 2 2" xfId="118"/>
    <cellStyle name="60% - Accent5 2 3" xfId="119"/>
    <cellStyle name="60% - Accent5 2 4" xfId="120"/>
    <cellStyle name="60% - Accent6" xfId="121"/>
    <cellStyle name="60% - Accent6 2" xfId="122"/>
    <cellStyle name="60% - Accent6 2 2" xfId="123"/>
    <cellStyle name="60% - Accent6 2 3" xfId="124"/>
    <cellStyle name="60% - Accent6 2 4" xfId="125"/>
    <cellStyle name="Accent1" xfId="126"/>
    <cellStyle name="Accent1 - 20%" xfId="127"/>
    <cellStyle name="Accent1 - 40%" xfId="128"/>
    <cellStyle name="Accent1 - 60%" xfId="129"/>
    <cellStyle name="Accent1 2" xfId="130"/>
    <cellStyle name="Accent1 2 2" xfId="131"/>
    <cellStyle name="Accent1 2 3" xfId="132"/>
    <cellStyle name="Accent1 2 4" xfId="133"/>
    <cellStyle name="Accent2" xfId="134"/>
    <cellStyle name="Accent2 - 20%" xfId="135"/>
    <cellStyle name="Accent2 - 40%" xfId="136"/>
    <cellStyle name="Accent2 - 60%" xfId="137"/>
    <cellStyle name="Accent2 2" xfId="138"/>
    <cellStyle name="Accent2 2 2" xfId="139"/>
    <cellStyle name="Accent2 2 3" xfId="140"/>
    <cellStyle name="Accent2 2 4" xfId="141"/>
    <cellStyle name="Accent3" xfId="142"/>
    <cellStyle name="Accent3 - 20%" xfId="143"/>
    <cellStyle name="Accent3 - 40%" xfId="144"/>
    <cellStyle name="Accent3 - 60%" xfId="145"/>
    <cellStyle name="Accent3 2" xfId="146"/>
    <cellStyle name="Accent3 2 2" xfId="147"/>
    <cellStyle name="Accent3 2 3" xfId="148"/>
    <cellStyle name="Accent3 2 4" xfId="149"/>
    <cellStyle name="Accent4" xfId="150"/>
    <cellStyle name="Accent4 - 20%" xfId="151"/>
    <cellStyle name="Accent4 - 40%" xfId="152"/>
    <cellStyle name="Accent4 - 60%" xfId="153"/>
    <cellStyle name="Accent4 2" xfId="154"/>
    <cellStyle name="Accent4 2 2" xfId="155"/>
    <cellStyle name="Accent4 2 3" xfId="156"/>
    <cellStyle name="Accent4 2 4" xfId="157"/>
    <cellStyle name="Accent5" xfId="158"/>
    <cellStyle name="Accent5 - 20%" xfId="159"/>
    <cellStyle name="Accent5 - 40%" xfId="160"/>
    <cellStyle name="Accent5 - 60%" xfId="161"/>
    <cellStyle name="Accent5 2" xfId="162"/>
    <cellStyle name="Accent6" xfId="163"/>
    <cellStyle name="Accent6 - 20%" xfId="164"/>
    <cellStyle name="Accent6 - 40%" xfId="165"/>
    <cellStyle name="Accent6 - 60%" xfId="166"/>
    <cellStyle name="Accent6 2" xfId="167"/>
    <cellStyle name="Accent6 2 2" xfId="168"/>
    <cellStyle name="Accent6 2 3" xfId="169"/>
    <cellStyle name="Accent6 2 4" xfId="170"/>
    <cellStyle name="Bad" xfId="171"/>
    <cellStyle name="Bad 2" xfId="172"/>
    <cellStyle name="Bad 2 2" xfId="173"/>
    <cellStyle name="Bad 2 3" xfId="174"/>
    <cellStyle name="Bad 2 4" xfId="175"/>
    <cellStyle name="Body" xfId="176"/>
    <cellStyle name="Calc Currency (0)" xfId="177"/>
    <cellStyle name="Calc Currency (0) 2" xfId="178"/>
    <cellStyle name="Calc Currency (0)_9-3CD Annexures format" xfId="179"/>
    <cellStyle name="Calc Currency (2)" xfId="180"/>
    <cellStyle name="Calc Currency (2) 2" xfId="181"/>
    <cellStyle name="Calc Currency (2)_9-3CD Annexures format" xfId="182"/>
    <cellStyle name="Calc Percent (0)" xfId="183"/>
    <cellStyle name="Calc Percent (0) 2" xfId="184"/>
    <cellStyle name="Calc Percent (0)_9-3CD Annexures format" xfId="185"/>
    <cellStyle name="Calc Percent (1)" xfId="186"/>
    <cellStyle name="Calc Percent (1) 2" xfId="187"/>
    <cellStyle name="Calc Percent (1)_9-3CD Annexures format" xfId="188"/>
    <cellStyle name="Calc Percent (2)" xfId="189"/>
    <cellStyle name="Calc Percent (2) 2" xfId="190"/>
    <cellStyle name="Calc Percent (2)_9-3CD Annexures format" xfId="191"/>
    <cellStyle name="Calc Units (0)" xfId="192"/>
    <cellStyle name="Calc Units (0) 2" xfId="193"/>
    <cellStyle name="Calc Units (0)_9-3CD Annexures format" xfId="194"/>
    <cellStyle name="Calc Units (1)" xfId="195"/>
    <cellStyle name="Calc Units (1) 2" xfId="196"/>
    <cellStyle name="Calc Units (1)_9-3CD Annexures format" xfId="197"/>
    <cellStyle name="Calc Units (2)" xfId="198"/>
    <cellStyle name="Calc Units (2) 2" xfId="199"/>
    <cellStyle name="Calc Units (2)_9-3CD Annexures format" xfId="200"/>
    <cellStyle name="Calculation" xfId="201"/>
    <cellStyle name="Calculation 2" xfId="202"/>
    <cellStyle name="Calculation 2 2" xfId="203"/>
    <cellStyle name="Calculation 2 3" xfId="204"/>
    <cellStyle name="Calculation 2 4" xfId="205"/>
    <cellStyle name="Check Cell" xfId="206"/>
    <cellStyle name="Check Cell 2" xfId="207"/>
    <cellStyle name="Comma" xfId="208"/>
    <cellStyle name="Comma  - Style1" xfId="209"/>
    <cellStyle name="Comma  - Style2" xfId="210"/>
    <cellStyle name="Comma  - Style3" xfId="211"/>
    <cellStyle name="Comma  - Style4" xfId="212"/>
    <cellStyle name="Comma  - Style5" xfId="213"/>
    <cellStyle name="Comma  - Style6" xfId="214"/>
    <cellStyle name="Comma  - Style7" xfId="215"/>
    <cellStyle name="Comma  - Style8" xfId="216"/>
    <cellStyle name="Comma [0]" xfId="217"/>
    <cellStyle name="Comma [00]" xfId="218"/>
    <cellStyle name="Comma [00] 2" xfId="219"/>
    <cellStyle name="Comma 10" xfId="220"/>
    <cellStyle name="Comma 10 2" xfId="221"/>
    <cellStyle name="Comma 10 2 2" xfId="222"/>
    <cellStyle name="Comma 10 3" xfId="223"/>
    <cellStyle name="Comma 11" xfId="224"/>
    <cellStyle name="Comma 11 2" xfId="225"/>
    <cellStyle name="Comma 11 3" xfId="226"/>
    <cellStyle name="Comma 12" xfId="227"/>
    <cellStyle name="Comma 12 2" xfId="228"/>
    <cellStyle name="Comma 12 2 2" xfId="229"/>
    <cellStyle name="Comma 12 2 3" xfId="230"/>
    <cellStyle name="Comma 12 2 4" xfId="231"/>
    <cellStyle name="Comma 12 3" xfId="232"/>
    <cellStyle name="Comma 12 4" xfId="233"/>
    <cellStyle name="Comma 12 5" xfId="234"/>
    <cellStyle name="Comma 13" xfId="235"/>
    <cellStyle name="Comma 13 2" xfId="236"/>
    <cellStyle name="Comma 13 3" xfId="237"/>
    <cellStyle name="Comma 14" xfId="238"/>
    <cellStyle name="Comma 14 2" xfId="239"/>
    <cellStyle name="Comma 14 3" xfId="240"/>
    <cellStyle name="Comma 15" xfId="241"/>
    <cellStyle name="Comma 15 2" xfId="242"/>
    <cellStyle name="Comma 15 3" xfId="243"/>
    <cellStyle name="Comma 16" xfId="244"/>
    <cellStyle name="Comma 16 2" xfId="245"/>
    <cellStyle name="Comma 16 2 2" xfId="246"/>
    <cellStyle name="Comma 16 2 3" xfId="247"/>
    <cellStyle name="Comma 16 3" xfId="248"/>
    <cellStyle name="Comma 17" xfId="249"/>
    <cellStyle name="Comma 17 2" xfId="250"/>
    <cellStyle name="Comma 18" xfId="251"/>
    <cellStyle name="Comma 18 2" xfId="252"/>
    <cellStyle name="Comma 18 3" xfId="253"/>
    <cellStyle name="Comma 19" xfId="254"/>
    <cellStyle name="Comma 19 2" xfId="255"/>
    <cellStyle name="Comma 19 3" xfId="256"/>
    <cellStyle name="Comma 2" xfId="257"/>
    <cellStyle name="Comma 2 10" xfId="258"/>
    <cellStyle name="Comma 2 11" xfId="259"/>
    <cellStyle name="Comma 2 12" xfId="260"/>
    <cellStyle name="Comma 2 12 2" xfId="261"/>
    <cellStyle name="Comma 2 12 3" xfId="262"/>
    <cellStyle name="Comma 2 12 4" xfId="263"/>
    <cellStyle name="Comma 2 13" xfId="264"/>
    <cellStyle name="Comma 2 13 2" xfId="265"/>
    <cellStyle name="Comma 2 13 3" xfId="266"/>
    <cellStyle name="Comma 2 13 4" xfId="267"/>
    <cellStyle name="Comma 2 14" xfId="268"/>
    <cellStyle name="Comma 2 15" xfId="269"/>
    <cellStyle name="Comma 2 16" xfId="270"/>
    <cellStyle name="Comma 2 17" xfId="271"/>
    <cellStyle name="Comma 2 18" xfId="272"/>
    <cellStyle name="Comma 2 18 2" xfId="273"/>
    <cellStyle name="Comma 2 18 3" xfId="274"/>
    <cellStyle name="Comma 2 19" xfId="275"/>
    <cellStyle name="Comma 2 19 2" xfId="276"/>
    <cellStyle name="Comma 2 19 3" xfId="277"/>
    <cellStyle name="Comma 2 2" xfId="278"/>
    <cellStyle name="Comma 2 2 10" xfId="279"/>
    <cellStyle name="Comma 2 2 11" xfId="280"/>
    <cellStyle name="Comma 2 2 12" xfId="281"/>
    <cellStyle name="Comma 2 2 13" xfId="282"/>
    <cellStyle name="Comma 2 2 14" xfId="283"/>
    <cellStyle name="Comma 2 2 15" xfId="284"/>
    <cellStyle name="Comma 2 2 16" xfId="285"/>
    <cellStyle name="Comma 2 2 17" xfId="286"/>
    <cellStyle name="Comma 2 2 18" xfId="287"/>
    <cellStyle name="Comma 2 2 19" xfId="288"/>
    <cellStyle name="Comma 2 2 2" xfId="289"/>
    <cellStyle name="Comma 2 2 2 10" xfId="290"/>
    <cellStyle name="Comma 2 2 2 11" xfId="291"/>
    <cellStyle name="Comma 2 2 2 12" xfId="292"/>
    <cellStyle name="Comma 2 2 2 13" xfId="293"/>
    <cellStyle name="Comma 2 2 2 14" xfId="294"/>
    <cellStyle name="Comma 2 2 2 15" xfId="295"/>
    <cellStyle name="Comma 2 2 2 16" xfId="296"/>
    <cellStyle name="Comma 2 2 2 17" xfId="297"/>
    <cellStyle name="Comma 2 2 2 18" xfId="298"/>
    <cellStyle name="Comma 2 2 2 19" xfId="299"/>
    <cellStyle name="Comma 2 2 2 2" xfId="300"/>
    <cellStyle name="Comma 2 2 2 2 10" xfId="301"/>
    <cellStyle name="Comma 2 2 2 2 11" xfId="302"/>
    <cellStyle name="Comma 2 2 2 2 12" xfId="303"/>
    <cellStyle name="Comma 2 2 2 2 13" xfId="304"/>
    <cellStyle name="Comma 2 2 2 2 14" xfId="305"/>
    <cellStyle name="Comma 2 2 2 2 15" xfId="306"/>
    <cellStyle name="Comma 2 2 2 2 16" xfId="307"/>
    <cellStyle name="Comma 2 2 2 2 17" xfId="308"/>
    <cellStyle name="Comma 2 2 2 2 18" xfId="309"/>
    <cellStyle name="Comma 2 2 2 2 19" xfId="310"/>
    <cellStyle name="Comma 2 2 2 2 2" xfId="311"/>
    <cellStyle name="Comma 2 2 2 2 20" xfId="312"/>
    <cellStyle name="Comma 2 2 2 2 3" xfId="313"/>
    <cellStyle name="Comma 2 2 2 2 4" xfId="314"/>
    <cellStyle name="Comma 2 2 2 2 5" xfId="315"/>
    <cellStyle name="Comma 2 2 2 2 6" xfId="316"/>
    <cellStyle name="Comma 2 2 2 2 7" xfId="317"/>
    <cellStyle name="Comma 2 2 2 2 8" xfId="318"/>
    <cellStyle name="Comma 2 2 2 2 9" xfId="319"/>
    <cellStyle name="Comma 2 2 2 20" xfId="320"/>
    <cellStyle name="Comma 2 2 2 21" xfId="321"/>
    <cellStyle name="Comma 2 2 2 22" xfId="322"/>
    <cellStyle name="Comma 2 2 2 23" xfId="323"/>
    <cellStyle name="Comma 2 2 2 24" xfId="324"/>
    <cellStyle name="Comma 2 2 2 25" xfId="325"/>
    <cellStyle name="Comma 2 2 2 26" xfId="326"/>
    <cellStyle name="Comma 2 2 2 27" xfId="327"/>
    <cellStyle name="Comma 2 2 2 28" xfId="328"/>
    <cellStyle name="Comma 2 2 2 29" xfId="329"/>
    <cellStyle name="Comma 2 2 2 3" xfId="330"/>
    <cellStyle name="Comma 2 2 2 30" xfId="331"/>
    <cellStyle name="Comma 2 2 2 31" xfId="332"/>
    <cellStyle name="Comma 2 2 2 32" xfId="333"/>
    <cellStyle name="Comma 2 2 2 33" xfId="334"/>
    <cellStyle name="Comma 2 2 2 34" xfId="335"/>
    <cellStyle name="Comma 2 2 2 4" xfId="336"/>
    <cellStyle name="Comma 2 2 2 5" xfId="337"/>
    <cellStyle name="Comma 2 2 2 6" xfId="338"/>
    <cellStyle name="Comma 2 2 2 7" xfId="339"/>
    <cellStyle name="Comma 2 2 2 8" xfId="340"/>
    <cellStyle name="Comma 2 2 2 9" xfId="341"/>
    <cellStyle name="Comma 2 2 20" xfId="342"/>
    <cellStyle name="Comma 2 2 21" xfId="343"/>
    <cellStyle name="Comma 2 2 22" xfId="344"/>
    <cellStyle name="Comma 2 2 23" xfId="345"/>
    <cellStyle name="Comma 2 2 24" xfId="346"/>
    <cellStyle name="Comma 2 2 25" xfId="347"/>
    <cellStyle name="Comma 2 2 26" xfId="348"/>
    <cellStyle name="Comma 2 2 27" xfId="349"/>
    <cellStyle name="Comma 2 2 28" xfId="350"/>
    <cellStyle name="Comma 2 2 29" xfId="351"/>
    <cellStyle name="Comma 2 2 3" xfId="352"/>
    <cellStyle name="Comma 2 2 30" xfId="353"/>
    <cellStyle name="Comma 2 2 31" xfId="354"/>
    <cellStyle name="Comma 2 2 32" xfId="355"/>
    <cellStyle name="Comma 2 2 33" xfId="356"/>
    <cellStyle name="Comma 2 2 34" xfId="357"/>
    <cellStyle name="Comma 2 2 35" xfId="358"/>
    <cellStyle name="Comma 2 2 36" xfId="359"/>
    <cellStyle name="Comma 2 2 4" xfId="360"/>
    <cellStyle name="Comma 2 2 5" xfId="361"/>
    <cellStyle name="Comma 2 2 6" xfId="362"/>
    <cellStyle name="Comma 2 2 7" xfId="363"/>
    <cellStyle name="Comma 2 2 8" xfId="364"/>
    <cellStyle name="Comma 2 2 9" xfId="365"/>
    <cellStyle name="Comma 2 2_Final BSPL 2011 Industry House" xfId="366"/>
    <cellStyle name="Comma 2 20" xfId="367"/>
    <cellStyle name="Comma 2 20 2" xfId="368"/>
    <cellStyle name="Comma 2 20 3" xfId="369"/>
    <cellStyle name="Comma 2 21" xfId="370"/>
    <cellStyle name="Comma 2 21 2" xfId="371"/>
    <cellStyle name="Comma 2 21 3" xfId="372"/>
    <cellStyle name="Comma 2 22" xfId="373"/>
    <cellStyle name="Comma 2 22 2" xfId="374"/>
    <cellStyle name="Comma 2 22 3" xfId="375"/>
    <cellStyle name="Comma 2 23" xfId="376"/>
    <cellStyle name="Comma 2 23 2" xfId="377"/>
    <cellStyle name="Comma 2 23 3" xfId="378"/>
    <cellStyle name="Comma 2 24" xfId="379"/>
    <cellStyle name="Comma 2 24 2" xfId="380"/>
    <cellStyle name="Comma 2 24 3" xfId="381"/>
    <cellStyle name="Comma 2 25" xfId="382"/>
    <cellStyle name="Comma 2 25 2" xfId="383"/>
    <cellStyle name="Comma 2 25 3" xfId="384"/>
    <cellStyle name="Comma 2 26" xfId="385"/>
    <cellStyle name="Comma 2 26 2" xfId="386"/>
    <cellStyle name="Comma 2 26 3" xfId="387"/>
    <cellStyle name="Comma 2 27" xfId="388"/>
    <cellStyle name="Comma 2 27 2" xfId="389"/>
    <cellStyle name="Comma 2 27 3" xfId="390"/>
    <cellStyle name="Comma 2 28" xfId="391"/>
    <cellStyle name="Comma 2 28 2" xfId="392"/>
    <cellStyle name="Comma 2 28 3" xfId="393"/>
    <cellStyle name="Comma 2 29" xfId="394"/>
    <cellStyle name="Comma 2 29 2" xfId="395"/>
    <cellStyle name="Comma 2 29 3" xfId="396"/>
    <cellStyle name="Comma 2 3" xfId="397"/>
    <cellStyle name="Comma 2 3 2" xfId="398"/>
    <cellStyle name="Comma 2 3 3" xfId="399"/>
    <cellStyle name="Comma 2 3 4" xfId="400"/>
    <cellStyle name="Comma 2 30" xfId="401"/>
    <cellStyle name="Comma 2 30 2" xfId="402"/>
    <cellStyle name="Comma 2 30 3" xfId="403"/>
    <cellStyle name="Comma 2 31" xfId="404"/>
    <cellStyle name="Comma 2 31 2" xfId="405"/>
    <cellStyle name="Comma 2 31 3" xfId="406"/>
    <cellStyle name="Comma 2 32" xfId="407"/>
    <cellStyle name="Comma 2 32 2" xfId="408"/>
    <cellStyle name="Comma 2 32 3" xfId="409"/>
    <cellStyle name="Comma 2 33" xfId="410"/>
    <cellStyle name="Comma 2 33 2" xfId="411"/>
    <cellStyle name="Comma 2 33 3" xfId="412"/>
    <cellStyle name="Comma 2 34" xfId="413"/>
    <cellStyle name="Comma 2 34 2" xfId="414"/>
    <cellStyle name="Comma 2 34 3" xfId="415"/>
    <cellStyle name="Comma 2 35" xfId="416"/>
    <cellStyle name="Comma 2 35 2" xfId="417"/>
    <cellStyle name="Comma 2 35 3" xfId="418"/>
    <cellStyle name="Comma 2 4" xfId="419"/>
    <cellStyle name="Comma 2 5" xfId="420"/>
    <cellStyle name="Comma 2 6" xfId="421"/>
    <cellStyle name="Comma 2 7" xfId="422"/>
    <cellStyle name="Comma 2 8" xfId="423"/>
    <cellStyle name="Comma 2 9" xfId="424"/>
    <cellStyle name="Comma 20" xfId="425"/>
    <cellStyle name="Comma 20 2" xfId="426"/>
    <cellStyle name="Comma 20 3" xfId="427"/>
    <cellStyle name="Comma 21" xfId="428"/>
    <cellStyle name="Comma 21 2" xfId="429"/>
    <cellStyle name="Comma 21 3" xfId="430"/>
    <cellStyle name="Comma 22" xfId="431"/>
    <cellStyle name="Comma 22 2" xfId="432"/>
    <cellStyle name="Comma 22 2 2" xfId="433"/>
    <cellStyle name="Comma 22 2 3" xfId="434"/>
    <cellStyle name="Comma 22 2 4" xfId="435"/>
    <cellStyle name="Comma 22 3" xfId="436"/>
    <cellStyle name="Comma 22 4" xfId="437"/>
    <cellStyle name="Comma 22 5" xfId="438"/>
    <cellStyle name="Comma 23" xfId="439"/>
    <cellStyle name="Comma 23 2" xfId="440"/>
    <cellStyle name="Comma 23 3" xfId="441"/>
    <cellStyle name="Comma 23 4" xfId="442"/>
    <cellStyle name="Comma 24" xfId="443"/>
    <cellStyle name="Comma 24 2" xfId="444"/>
    <cellStyle name="Comma 24 3" xfId="445"/>
    <cellStyle name="Comma 24 4" xfId="446"/>
    <cellStyle name="Comma 25" xfId="447"/>
    <cellStyle name="Comma 25 2" xfId="448"/>
    <cellStyle name="Comma 25 3" xfId="449"/>
    <cellStyle name="Comma 26" xfId="450"/>
    <cellStyle name="Comma 26 2" xfId="451"/>
    <cellStyle name="Comma 26 3" xfId="452"/>
    <cellStyle name="Comma 27" xfId="453"/>
    <cellStyle name="Comma 28" xfId="454"/>
    <cellStyle name="Comma 29" xfId="455"/>
    <cellStyle name="Comma 3" xfId="456"/>
    <cellStyle name="Comma 3 10" xfId="457"/>
    <cellStyle name="Comma 3 11" xfId="458"/>
    <cellStyle name="Comma 3 12" xfId="459"/>
    <cellStyle name="Comma 3 13" xfId="460"/>
    <cellStyle name="Comma 3 13 2" xfId="461"/>
    <cellStyle name="Comma 3 13 3" xfId="462"/>
    <cellStyle name="Comma 3 13 4" xfId="463"/>
    <cellStyle name="Comma 3 14" xfId="464"/>
    <cellStyle name="Comma 3 14 2" xfId="465"/>
    <cellStyle name="Comma 3 14 3" xfId="466"/>
    <cellStyle name="Comma 3 14 4" xfId="467"/>
    <cellStyle name="Comma 3 15" xfId="468"/>
    <cellStyle name="Comma 3 16" xfId="469"/>
    <cellStyle name="Comma 3 17" xfId="470"/>
    <cellStyle name="Comma 3 2" xfId="471"/>
    <cellStyle name="Comma 3 2 10" xfId="472"/>
    <cellStyle name="Comma 3 2 11" xfId="473"/>
    <cellStyle name="Comma 3 2 12" xfId="474"/>
    <cellStyle name="Comma 3 2 13" xfId="475"/>
    <cellStyle name="Comma 3 2 14" xfId="476"/>
    <cellStyle name="Comma 3 2 15" xfId="477"/>
    <cellStyle name="Comma 3 2 2" xfId="478"/>
    <cellStyle name="Comma 3 2 3" xfId="479"/>
    <cellStyle name="Comma 3 2 4" xfId="480"/>
    <cellStyle name="Comma 3 2 5" xfId="481"/>
    <cellStyle name="Comma 3 2 6" xfId="482"/>
    <cellStyle name="Comma 3 2 7" xfId="483"/>
    <cellStyle name="Comma 3 2 8" xfId="484"/>
    <cellStyle name="Comma 3 2 9" xfId="485"/>
    <cellStyle name="Comma 3 3" xfId="486"/>
    <cellStyle name="Comma 3 4" xfId="487"/>
    <cellStyle name="Comma 3 5" xfId="488"/>
    <cellStyle name="Comma 3 6" xfId="489"/>
    <cellStyle name="Comma 3 7" xfId="490"/>
    <cellStyle name="Comma 3 8" xfId="491"/>
    <cellStyle name="Comma 3 9" xfId="492"/>
    <cellStyle name="Comma 4" xfId="493"/>
    <cellStyle name="Comma 4 10" xfId="494"/>
    <cellStyle name="Comma 4 11" xfId="495"/>
    <cellStyle name="Comma 4 12" xfId="496"/>
    <cellStyle name="Comma 4 13" xfId="497"/>
    <cellStyle name="Comma 4 13 2" xfId="498"/>
    <cellStyle name="Comma 4 13 3" xfId="499"/>
    <cellStyle name="Comma 4 13 4" xfId="500"/>
    <cellStyle name="Comma 4 14" xfId="501"/>
    <cellStyle name="Comma 4 14 2" xfId="502"/>
    <cellStyle name="Comma 4 14 3" xfId="503"/>
    <cellStyle name="Comma 4 14 4" xfId="504"/>
    <cellStyle name="Comma 4 15" xfId="505"/>
    <cellStyle name="Comma 4 16" xfId="506"/>
    <cellStyle name="Comma 4 17" xfId="507"/>
    <cellStyle name="Comma 4 2" xfId="508"/>
    <cellStyle name="Comma 4 2 10" xfId="509"/>
    <cellStyle name="Comma 4 2 11" xfId="510"/>
    <cellStyle name="Comma 4 2 12" xfId="511"/>
    <cellStyle name="Comma 4 2 13" xfId="512"/>
    <cellStyle name="Comma 4 2 14" xfId="513"/>
    <cellStyle name="Comma 4 2 15" xfId="514"/>
    <cellStyle name="Comma 4 2 2" xfId="515"/>
    <cellStyle name="Comma 4 2 3" xfId="516"/>
    <cellStyle name="Comma 4 2 4" xfId="517"/>
    <cellStyle name="Comma 4 2 5" xfId="518"/>
    <cellStyle name="Comma 4 2 6" xfId="519"/>
    <cellStyle name="Comma 4 2 7" xfId="520"/>
    <cellStyle name="Comma 4 2 8" xfId="521"/>
    <cellStyle name="Comma 4 2 9" xfId="522"/>
    <cellStyle name="Comma 4 3" xfId="523"/>
    <cellStyle name="Comma 4 4" xfId="524"/>
    <cellStyle name="Comma 4 5" xfId="525"/>
    <cellStyle name="Comma 4 6" xfId="526"/>
    <cellStyle name="Comma 4 7" xfId="527"/>
    <cellStyle name="Comma 4 8" xfId="528"/>
    <cellStyle name="Comma 4 9" xfId="529"/>
    <cellStyle name="Comma 5" xfId="530"/>
    <cellStyle name="Comma 5 10" xfId="531"/>
    <cellStyle name="Comma 5 11" xfId="532"/>
    <cellStyle name="Comma 5 12" xfId="533"/>
    <cellStyle name="Comma 5 13" xfId="534"/>
    <cellStyle name="Comma 5 13 2" xfId="535"/>
    <cellStyle name="Comma 5 13 3" xfId="536"/>
    <cellStyle name="Comma 5 13 4" xfId="537"/>
    <cellStyle name="Comma 5 14" xfId="538"/>
    <cellStyle name="Comma 5 14 2" xfId="539"/>
    <cellStyle name="Comma 5 14 3" xfId="540"/>
    <cellStyle name="Comma 5 14 4" xfId="541"/>
    <cellStyle name="Comma 5 15" xfId="542"/>
    <cellStyle name="Comma 5 16" xfId="543"/>
    <cellStyle name="Comma 5 17" xfId="544"/>
    <cellStyle name="Comma 5 2" xfId="545"/>
    <cellStyle name="Comma 5 2 10" xfId="546"/>
    <cellStyle name="Comma 5 2 11" xfId="547"/>
    <cellStyle name="Comma 5 2 12" xfId="548"/>
    <cellStyle name="Comma 5 2 13" xfId="549"/>
    <cellStyle name="Comma 5 2 14" xfId="550"/>
    <cellStyle name="Comma 5 2 15" xfId="551"/>
    <cellStyle name="Comma 5 2 2" xfId="552"/>
    <cellStyle name="Comma 5 2 3" xfId="553"/>
    <cellStyle name="Comma 5 2 4" xfId="554"/>
    <cellStyle name="Comma 5 2 5" xfId="555"/>
    <cellStyle name="Comma 5 2 6" xfId="556"/>
    <cellStyle name="Comma 5 2 7" xfId="557"/>
    <cellStyle name="Comma 5 2 8" xfId="558"/>
    <cellStyle name="Comma 5 2 9" xfId="559"/>
    <cellStyle name="Comma 5 3" xfId="560"/>
    <cellStyle name="Comma 5 4" xfId="561"/>
    <cellStyle name="Comma 5 5" xfId="562"/>
    <cellStyle name="Comma 5 6" xfId="563"/>
    <cellStyle name="Comma 5 7" xfId="564"/>
    <cellStyle name="Comma 5 8" xfId="565"/>
    <cellStyle name="Comma 5 9" xfId="566"/>
    <cellStyle name="Comma 6" xfId="567"/>
    <cellStyle name="Comma 6 10" xfId="568"/>
    <cellStyle name="Comma 6 11" xfId="569"/>
    <cellStyle name="Comma 6 12" xfId="570"/>
    <cellStyle name="Comma 6 13" xfId="571"/>
    <cellStyle name="Comma 6 13 2" xfId="572"/>
    <cellStyle name="Comma 6 13 3" xfId="573"/>
    <cellStyle name="Comma 6 13 4" xfId="574"/>
    <cellStyle name="Comma 6 14" xfId="575"/>
    <cellStyle name="Comma 6 14 2" xfId="576"/>
    <cellStyle name="Comma 6 14 3" xfId="577"/>
    <cellStyle name="Comma 6 14 4" xfId="578"/>
    <cellStyle name="Comma 6 15" xfId="579"/>
    <cellStyle name="Comma 6 16" xfId="580"/>
    <cellStyle name="Comma 6 17" xfId="581"/>
    <cellStyle name="Comma 6 2" xfId="582"/>
    <cellStyle name="Comma 6 2 10" xfId="583"/>
    <cellStyle name="Comma 6 2 11" xfId="584"/>
    <cellStyle name="Comma 6 2 12" xfId="585"/>
    <cellStyle name="Comma 6 2 13" xfId="586"/>
    <cellStyle name="Comma 6 2 14" xfId="587"/>
    <cellStyle name="Comma 6 2 15" xfId="588"/>
    <cellStyle name="Comma 6 2 2" xfId="589"/>
    <cellStyle name="Comma 6 2 3" xfId="590"/>
    <cellStyle name="Comma 6 2 4" xfId="591"/>
    <cellStyle name="Comma 6 2 5" xfId="592"/>
    <cellStyle name="Comma 6 2 6" xfId="593"/>
    <cellStyle name="Comma 6 2 7" xfId="594"/>
    <cellStyle name="Comma 6 2 8" xfId="595"/>
    <cellStyle name="Comma 6 2 9" xfId="596"/>
    <cellStyle name="Comma 6 2_RBI Disclosures" xfId="597"/>
    <cellStyle name="Comma 6 3" xfId="598"/>
    <cellStyle name="Comma 6 4" xfId="599"/>
    <cellStyle name="Comma 6 5" xfId="600"/>
    <cellStyle name="Comma 6 6" xfId="601"/>
    <cellStyle name="Comma 6 7" xfId="602"/>
    <cellStyle name="Comma 6 8" xfId="603"/>
    <cellStyle name="Comma 6 9" xfId="604"/>
    <cellStyle name="Comma 6_RBI Disclosures" xfId="605"/>
    <cellStyle name="Comma 7" xfId="606"/>
    <cellStyle name="Comma 7 10" xfId="607"/>
    <cellStyle name="Comma 7 11" xfId="608"/>
    <cellStyle name="Comma 7 12" xfId="609"/>
    <cellStyle name="Comma 7 13" xfId="610"/>
    <cellStyle name="Comma 7 13 2" xfId="611"/>
    <cellStyle name="Comma 7 13 3" xfId="612"/>
    <cellStyle name="Comma 7 13 4" xfId="613"/>
    <cellStyle name="Comma 7 14" xfId="614"/>
    <cellStyle name="Comma 7 14 2" xfId="615"/>
    <cellStyle name="Comma 7 14 3" xfId="616"/>
    <cellStyle name="Comma 7 14 4" xfId="617"/>
    <cellStyle name="Comma 7 15" xfId="618"/>
    <cellStyle name="Comma 7 16" xfId="619"/>
    <cellStyle name="Comma 7 17" xfId="620"/>
    <cellStyle name="Comma 7 2" xfId="621"/>
    <cellStyle name="Comma 7 2 10" xfId="622"/>
    <cellStyle name="Comma 7 2 11" xfId="623"/>
    <cellStyle name="Comma 7 2 12" xfId="624"/>
    <cellStyle name="Comma 7 2 13" xfId="625"/>
    <cellStyle name="Comma 7 2 14" xfId="626"/>
    <cellStyle name="Comma 7 2 15" xfId="627"/>
    <cellStyle name="Comma 7 2 2" xfId="628"/>
    <cellStyle name="Comma 7 2 3" xfId="629"/>
    <cellStyle name="Comma 7 2 4" xfId="630"/>
    <cellStyle name="Comma 7 2 5" xfId="631"/>
    <cellStyle name="Comma 7 2 6" xfId="632"/>
    <cellStyle name="Comma 7 2 7" xfId="633"/>
    <cellStyle name="Comma 7 2 8" xfId="634"/>
    <cellStyle name="Comma 7 2 9" xfId="635"/>
    <cellStyle name="Comma 7 2_RBI Disclosures" xfId="636"/>
    <cellStyle name="Comma 7 3" xfId="637"/>
    <cellStyle name="Comma 7 4" xfId="638"/>
    <cellStyle name="Comma 7 5" xfId="639"/>
    <cellStyle name="Comma 7 6" xfId="640"/>
    <cellStyle name="Comma 7 7" xfId="641"/>
    <cellStyle name="Comma 7 8" xfId="642"/>
    <cellStyle name="Comma 7 9" xfId="643"/>
    <cellStyle name="Comma 7_RBI Disclosures" xfId="644"/>
    <cellStyle name="Comma 8" xfId="645"/>
    <cellStyle name="Comma 8 10" xfId="646"/>
    <cellStyle name="Comma 8 11" xfId="647"/>
    <cellStyle name="Comma 8 12" xfId="648"/>
    <cellStyle name="Comma 8 13" xfId="649"/>
    <cellStyle name="Comma 8 13 2" xfId="650"/>
    <cellStyle name="Comma 8 13 3" xfId="651"/>
    <cellStyle name="Comma 8 13 4" xfId="652"/>
    <cellStyle name="Comma 8 14" xfId="653"/>
    <cellStyle name="Comma 8 14 2" xfId="654"/>
    <cellStyle name="Comma 8 14 3" xfId="655"/>
    <cellStyle name="Comma 8 14 4" xfId="656"/>
    <cellStyle name="Comma 8 15" xfId="657"/>
    <cellStyle name="Comma 8 16" xfId="658"/>
    <cellStyle name="Comma 8 17" xfId="659"/>
    <cellStyle name="Comma 8 2" xfId="660"/>
    <cellStyle name="Comma 8 2 10" xfId="661"/>
    <cellStyle name="Comma 8 2 11" xfId="662"/>
    <cellStyle name="Comma 8 2 12" xfId="663"/>
    <cellStyle name="Comma 8 2 13" xfId="664"/>
    <cellStyle name="Comma 8 2 14" xfId="665"/>
    <cellStyle name="Comma 8 2 15" xfId="666"/>
    <cellStyle name="Comma 8 2 2" xfId="667"/>
    <cellStyle name="Comma 8 2 3" xfId="668"/>
    <cellStyle name="Comma 8 2 4" xfId="669"/>
    <cellStyle name="Comma 8 2 5" xfId="670"/>
    <cellStyle name="Comma 8 2 6" xfId="671"/>
    <cellStyle name="Comma 8 2 7" xfId="672"/>
    <cellStyle name="Comma 8 2 8" xfId="673"/>
    <cellStyle name="Comma 8 2 9" xfId="674"/>
    <cellStyle name="Comma 8 3" xfId="675"/>
    <cellStyle name="Comma 8 4" xfId="676"/>
    <cellStyle name="Comma 8 5" xfId="677"/>
    <cellStyle name="Comma 8 6" xfId="678"/>
    <cellStyle name="Comma 8 7" xfId="679"/>
    <cellStyle name="Comma 8 8" xfId="680"/>
    <cellStyle name="Comma 8 9" xfId="681"/>
    <cellStyle name="Comma 9" xfId="682"/>
    <cellStyle name="Comma 9 2" xfId="683"/>
    <cellStyle name="Comma 9 2 2" xfId="684"/>
    <cellStyle name="Comma 9 2 3" xfId="685"/>
    <cellStyle name="Comma 9 2 4" xfId="686"/>
    <cellStyle name="Comma 9 2_RBI Disclosures" xfId="687"/>
    <cellStyle name="Comma 9 3" xfId="688"/>
    <cellStyle name="Comma 9 4" xfId="689"/>
    <cellStyle name="Comma 9 5" xfId="690"/>
    <cellStyle name="Comma 9_RBI Disclosures" xfId="691"/>
    <cellStyle name="Copied" xfId="692"/>
    <cellStyle name="Currency" xfId="693"/>
    <cellStyle name="Currency (0.00)" xfId="694"/>
    <cellStyle name="Currency [0]" xfId="695"/>
    <cellStyle name="Currency [00]" xfId="696"/>
    <cellStyle name="Currency [00] 2" xfId="697"/>
    <cellStyle name="Custom - Style1" xfId="698"/>
    <cellStyle name="Custom - Style8" xfId="699"/>
    <cellStyle name="Data   - Style2" xfId="700"/>
    <cellStyle name="Date Short" xfId="701"/>
    <cellStyle name="DELTA" xfId="702"/>
    <cellStyle name="Emphasis 1" xfId="703"/>
    <cellStyle name="Emphasis 2" xfId="704"/>
    <cellStyle name="Emphasis 3" xfId="705"/>
    <cellStyle name="Enter Currency (0)" xfId="706"/>
    <cellStyle name="Enter Currency (0) 2" xfId="707"/>
    <cellStyle name="Enter Currency (0)_9-3CD Annexures format" xfId="708"/>
    <cellStyle name="Enter Currency (2)" xfId="709"/>
    <cellStyle name="Enter Currency (2) 2" xfId="710"/>
    <cellStyle name="Enter Currency (2)_9-3CD Annexures format" xfId="711"/>
    <cellStyle name="Enter Units (0)" xfId="712"/>
    <cellStyle name="Enter Units (0) 2" xfId="713"/>
    <cellStyle name="Enter Units (0)_9-3CD Annexures format" xfId="714"/>
    <cellStyle name="Enter Units (1)" xfId="715"/>
    <cellStyle name="Enter Units (1) 2" xfId="716"/>
    <cellStyle name="Enter Units (1)_9-3CD Annexures format" xfId="717"/>
    <cellStyle name="Enter Units (2)" xfId="718"/>
    <cellStyle name="Enter Units (2) 2" xfId="719"/>
    <cellStyle name="Enter Units (2)_9-3CD Annexures format" xfId="720"/>
    <cellStyle name="Entered" xfId="721"/>
    <cellStyle name="Excel.Chart" xfId="722"/>
    <cellStyle name="Excel.Chart 2" xfId="723"/>
    <cellStyle name="Explanatory Text" xfId="724"/>
    <cellStyle name="Explanatory Text 2" xfId="725"/>
    <cellStyle name="Followed Hyperlink" xfId="726"/>
    <cellStyle name="Good" xfId="727"/>
    <cellStyle name="Good 2" xfId="728"/>
    <cellStyle name="Good 2 2" xfId="729"/>
    <cellStyle name="Good 2 3" xfId="730"/>
    <cellStyle name="Good 2 4" xfId="731"/>
    <cellStyle name="Grey" xfId="732"/>
    <cellStyle name="Header1" xfId="733"/>
    <cellStyle name="Header2" xfId="734"/>
    <cellStyle name="Heading 1" xfId="735"/>
    <cellStyle name="Heading 1 2" xfId="736"/>
    <cellStyle name="Heading 1 2 2" xfId="737"/>
    <cellStyle name="Heading 1 2 3" xfId="738"/>
    <cellStyle name="Heading 1 2 4" xfId="739"/>
    <cellStyle name="Heading 2" xfId="740"/>
    <cellStyle name="Heading 2 2" xfId="741"/>
    <cellStyle name="Heading 2 2 2" xfId="742"/>
    <cellStyle name="Heading 2 2 3" xfId="743"/>
    <cellStyle name="Heading 2 2 4" xfId="744"/>
    <cellStyle name="Heading 3" xfId="745"/>
    <cellStyle name="Heading 3 2" xfId="746"/>
    <cellStyle name="Heading 3 2 2" xfId="747"/>
    <cellStyle name="Heading 3 2 3" xfId="748"/>
    <cellStyle name="Heading 3 2 4" xfId="749"/>
    <cellStyle name="Heading 4" xfId="750"/>
    <cellStyle name="Heading 4 2" xfId="751"/>
    <cellStyle name="Heading 4 2 2" xfId="752"/>
    <cellStyle name="Heading 4 2 3" xfId="753"/>
    <cellStyle name="Heading 4 2 4" xfId="754"/>
    <cellStyle name="Headline" xfId="755"/>
    <cellStyle name="Hyperlink" xfId="756"/>
    <cellStyle name="Hyperlink 10" xfId="757"/>
    <cellStyle name="Hyperlink 10 2" xfId="758"/>
    <cellStyle name="Hyperlink 11" xfId="759"/>
    <cellStyle name="Hyperlink 11 2" xfId="760"/>
    <cellStyle name="Hyperlink 12" xfId="761"/>
    <cellStyle name="Hyperlink 12 2" xfId="762"/>
    <cellStyle name="Hyperlink 2" xfId="763"/>
    <cellStyle name="Hyperlink 2 2" xfId="764"/>
    <cellStyle name="Hyperlink 2_RBI Disclosures" xfId="765"/>
    <cellStyle name="Hyperlink 3" xfId="766"/>
    <cellStyle name="Hyperlink 3 2" xfId="767"/>
    <cellStyle name="Hyperlink 4" xfId="768"/>
    <cellStyle name="Hyperlink 4 2" xfId="769"/>
    <cellStyle name="Hyperlink 5" xfId="770"/>
    <cellStyle name="Hyperlink 5 2" xfId="771"/>
    <cellStyle name="Hyperlink 6" xfId="772"/>
    <cellStyle name="Hyperlink 6 2" xfId="773"/>
    <cellStyle name="Hyperlink 7" xfId="774"/>
    <cellStyle name="Hyperlink 7 2" xfId="775"/>
    <cellStyle name="Hyperlink 8" xfId="776"/>
    <cellStyle name="Hyperlink 8 2" xfId="777"/>
    <cellStyle name="Hyperlink 9" xfId="778"/>
    <cellStyle name="Hyperlink 9 2" xfId="779"/>
    <cellStyle name="Input" xfId="780"/>
    <cellStyle name="Input [yellow]" xfId="781"/>
    <cellStyle name="Input 2" xfId="782"/>
    <cellStyle name="Input 2 2" xfId="783"/>
    <cellStyle name="Input 2 3" xfId="784"/>
    <cellStyle name="Input 2 4" xfId="785"/>
    <cellStyle name="Labels - Style3" xfId="786"/>
    <cellStyle name="Link Currency (0)" xfId="787"/>
    <cellStyle name="Link Currency (0) 2" xfId="788"/>
    <cellStyle name="Link Currency (0)_9-3CD Annexures format" xfId="789"/>
    <cellStyle name="Link Currency (2)" xfId="790"/>
    <cellStyle name="Link Currency (2) 2" xfId="791"/>
    <cellStyle name="Link Currency (2)_9-3CD Annexures format" xfId="792"/>
    <cellStyle name="Link Units (0)" xfId="793"/>
    <cellStyle name="Link Units (0) 2" xfId="794"/>
    <cellStyle name="Link Units (0)_9-3CD Annexures format" xfId="795"/>
    <cellStyle name="Link Units (1)" xfId="796"/>
    <cellStyle name="Link Units (1) 2" xfId="797"/>
    <cellStyle name="Link Units (1)_9-3CD Annexures format" xfId="798"/>
    <cellStyle name="Link Units (2)" xfId="799"/>
    <cellStyle name="Link Units (2) 2" xfId="800"/>
    <cellStyle name="Link Units (2)_9-3CD Annexures format" xfId="801"/>
    <cellStyle name="Linked Cell" xfId="802"/>
    <cellStyle name="Linked Cell 2" xfId="803"/>
    <cellStyle name="Linked Cell 2 2" xfId="804"/>
    <cellStyle name="Linked Cell 2 3" xfId="805"/>
    <cellStyle name="Linked Cell 2 4" xfId="806"/>
    <cellStyle name="Microsoft Excel Application" xfId="807"/>
    <cellStyle name="Microsoft Excel Application 2" xfId="808"/>
    <cellStyle name="Millares [0]_laroux" xfId="809"/>
    <cellStyle name="Millares_laroux" xfId="810"/>
    <cellStyle name="Moneda [0]_laroux" xfId="811"/>
    <cellStyle name="Moneda_laroux" xfId="812"/>
    <cellStyle name="Neutral" xfId="813"/>
    <cellStyle name="Neutral 2" xfId="814"/>
    <cellStyle name="Neutral 2 2" xfId="815"/>
    <cellStyle name="Neutral 2 3" xfId="816"/>
    <cellStyle name="Neutral 2 4" xfId="817"/>
    <cellStyle name="no dec" xfId="818"/>
    <cellStyle name="Normal - Style1" xfId="819"/>
    <cellStyle name="Normal - Style1 2" xfId="820"/>
    <cellStyle name="Normal - Style1_9-3CD Annexures format" xfId="821"/>
    <cellStyle name="Normal 10" xfId="822"/>
    <cellStyle name="Normal 10 10" xfId="823"/>
    <cellStyle name="Normal 10 11" xfId="824"/>
    <cellStyle name="Normal 10 12" xfId="825"/>
    <cellStyle name="Normal 10 13" xfId="826"/>
    <cellStyle name="Normal 10 14" xfId="827"/>
    <cellStyle name="Normal 10 2" xfId="828"/>
    <cellStyle name="Normal 10 3" xfId="829"/>
    <cellStyle name="Normal 10 4" xfId="830"/>
    <cellStyle name="Normal 10 5" xfId="831"/>
    <cellStyle name="Normal 10 6" xfId="832"/>
    <cellStyle name="Normal 10 7" xfId="833"/>
    <cellStyle name="Normal 10 8" xfId="834"/>
    <cellStyle name="Normal 10 9" xfId="835"/>
    <cellStyle name="Normal 10_RBI Disclosures" xfId="836"/>
    <cellStyle name="Normal 11" xfId="837"/>
    <cellStyle name="Normal 11 2" xfId="838"/>
    <cellStyle name="Normal 11 3" xfId="839"/>
    <cellStyle name="Normal 11 4" xfId="840"/>
    <cellStyle name="Normal 11 5" xfId="841"/>
    <cellStyle name="Normal 11_MMFSL - Standalone Mar-2010_Final" xfId="842"/>
    <cellStyle name="Normal 12" xfId="843"/>
    <cellStyle name="Normal 12 2" xfId="844"/>
    <cellStyle name="Normal 12 3" xfId="845"/>
    <cellStyle name="Normal 12 4" xfId="846"/>
    <cellStyle name="Normal 12 5" xfId="847"/>
    <cellStyle name="Normal 12_GLANCE BSHEET - Final 22-05-2012" xfId="848"/>
    <cellStyle name="Normal 13" xfId="849"/>
    <cellStyle name="Normal 13 2" xfId="850"/>
    <cellStyle name="Normal 13 3" xfId="851"/>
    <cellStyle name="Normal 13 4" xfId="852"/>
    <cellStyle name="Normal 14" xfId="853"/>
    <cellStyle name="Normal 14 2" xfId="854"/>
    <cellStyle name="Normal 14 3" xfId="855"/>
    <cellStyle name="Normal 14 4" xfId="856"/>
    <cellStyle name="Normal 14 5" xfId="857"/>
    <cellStyle name="Normal 14_MMFSL - Standalone Mar-2010_Final" xfId="858"/>
    <cellStyle name="Normal 15" xfId="859"/>
    <cellStyle name="Normal 15 2" xfId="860"/>
    <cellStyle name="Normal 15 3" xfId="861"/>
    <cellStyle name="Normal 15 4" xfId="862"/>
    <cellStyle name="Normal 16" xfId="863"/>
    <cellStyle name="Normal 16 2" xfId="864"/>
    <cellStyle name="Normal 16 3" xfId="865"/>
    <cellStyle name="Normal 16 4" xfId="866"/>
    <cellStyle name="Normal 17" xfId="867"/>
    <cellStyle name="Normal 17 2" xfId="868"/>
    <cellStyle name="Normal 17 3" xfId="869"/>
    <cellStyle name="Normal 17 4" xfId="870"/>
    <cellStyle name="Normal 18" xfId="871"/>
    <cellStyle name="Normal 18 2" xfId="872"/>
    <cellStyle name="Normal 18 3" xfId="873"/>
    <cellStyle name="Normal 18 4" xfId="874"/>
    <cellStyle name="Normal 19" xfId="875"/>
    <cellStyle name="Normal 19 2" xfId="876"/>
    <cellStyle name="Normal 19 3" xfId="877"/>
    <cellStyle name="Normal 19 4" xfId="878"/>
    <cellStyle name="Normal 19 5" xfId="879"/>
    <cellStyle name="Normal 19_MMFSL - Standalone Mar-2010_Final" xfId="880"/>
    <cellStyle name="Normal 2" xfId="881"/>
    <cellStyle name="Normal 2 10" xfId="882"/>
    <cellStyle name="Normal 2 11" xfId="883"/>
    <cellStyle name="Normal 2 12" xfId="884"/>
    <cellStyle name="Normal 2 13" xfId="885"/>
    <cellStyle name="Normal 2 14" xfId="886"/>
    <cellStyle name="Normal 2 15" xfId="887"/>
    <cellStyle name="Normal 2 16" xfId="888"/>
    <cellStyle name="Normal 2 17" xfId="889"/>
    <cellStyle name="Normal 2 18" xfId="890"/>
    <cellStyle name="Normal 2 19" xfId="891"/>
    <cellStyle name="Normal 2 2" xfId="892"/>
    <cellStyle name="Normal 2 2 10" xfId="893"/>
    <cellStyle name="Normal 2 2 11" xfId="894"/>
    <cellStyle name="Normal 2 2 12" xfId="895"/>
    <cellStyle name="Normal 2 2 13" xfId="896"/>
    <cellStyle name="Normal 2 2 14" xfId="897"/>
    <cellStyle name="Normal 2 2 15" xfId="898"/>
    <cellStyle name="Normal 2 2 16" xfId="899"/>
    <cellStyle name="Normal 2 2 17" xfId="900"/>
    <cellStyle name="Normal 2 2 2" xfId="901"/>
    <cellStyle name="Normal 2 2 3" xfId="902"/>
    <cellStyle name="Normal 2 2 4" xfId="903"/>
    <cellStyle name="Normal 2 2 5" xfId="904"/>
    <cellStyle name="Normal 2 2 6" xfId="905"/>
    <cellStyle name="Normal 2 2 7" xfId="906"/>
    <cellStyle name="Normal 2 2 8" xfId="907"/>
    <cellStyle name="Normal 2 2 9" xfId="908"/>
    <cellStyle name="Normal 2 2_Final BSPL 2011 Industry House" xfId="909"/>
    <cellStyle name="Normal 2 20" xfId="910"/>
    <cellStyle name="Normal 2 3" xfId="911"/>
    <cellStyle name="Normal 2 4" xfId="912"/>
    <cellStyle name="Normal 2 5" xfId="913"/>
    <cellStyle name="Normal 2 6" xfId="914"/>
    <cellStyle name="Normal 2 7" xfId="915"/>
    <cellStyle name="Normal 2 8" xfId="916"/>
    <cellStyle name="Normal 2 9" xfId="917"/>
    <cellStyle name="Normal 2_BS 31.03.2010 Val Ag-Bio (03082010)" xfId="918"/>
    <cellStyle name="Normal 20" xfId="919"/>
    <cellStyle name="Normal 20 2" xfId="920"/>
    <cellStyle name="Normal 20 3" xfId="921"/>
    <cellStyle name="Normal 20 4" xfId="922"/>
    <cellStyle name="Normal 21" xfId="923"/>
    <cellStyle name="Normal 21 2" xfId="924"/>
    <cellStyle name="Normal 21 2 2" xfId="925"/>
    <cellStyle name="Normal 21 2 2 2" xfId="926"/>
    <cellStyle name="Normal 21 3" xfId="927"/>
    <cellStyle name="Normal 21 4" xfId="928"/>
    <cellStyle name="Normal 21 5" xfId="929"/>
    <cellStyle name="Normal 22" xfId="930"/>
    <cellStyle name="Normal 22 2" xfId="931"/>
    <cellStyle name="Normal 22 3" xfId="932"/>
    <cellStyle name="Normal 22 4" xfId="933"/>
    <cellStyle name="Normal 22 5" xfId="934"/>
    <cellStyle name="Normal 23" xfId="935"/>
    <cellStyle name="Normal 24" xfId="936"/>
    <cellStyle name="Normal 25" xfId="937"/>
    <cellStyle name="Normal 25 2" xfId="938"/>
    <cellStyle name="Normal 25 3" xfId="939"/>
    <cellStyle name="Normal 25 4" xfId="940"/>
    <cellStyle name="Normal 26" xfId="941"/>
    <cellStyle name="Normal 27" xfId="942"/>
    <cellStyle name="Normal 28" xfId="943"/>
    <cellStyle name="Normal 29" xfId="944"/>
    <cellStyle name="Normal 3" xfId="945"/>
    <cellStyle name="Normal 3 2" xfId="946"/>
    <cellStyle name="Normal 3 3" xfId="947"/>
    <cellStyle name="Normal 3_ESOP - Accounting Entries - 31-03-2010" xfId="948"/>
    <cellStyle name="Normal 31" xfId="949"/>
    <cellStyle name="Normal 34" xfId="950"/>
    <cellStyle name="Normal 35" xfId="951"/>
    <cellStyle name="Normal 37" xfId="952"/>
    <cellStyle name="Normal 4" xfId="953"/>
    <cellStyle name="Normal 4 2" xfId="954"/>
    <cellStyle name="Normal 4 3" xfId="955"/>
    <cellStyle name="Normal 4 4" xfId="956"/>
    <cellStyle name="Normal 4 5" xfId="957"/>
    <cellStyle name="Normal 4 6" xfId="958"/>
    <cellStyle name="Normal 4_Final BSPL 2011 Industry House" xfId="959"/>
    <cellStyle name="Normal 44" xfId="960"/>
    <cellStyle name="Normal 47" xfId="961"/>
    <cellStyle name="Normal 49" xfId="962"/>
    <cellStyle name="Normal 5" xfId="963"/>
    <cellStyle name="Normal 5 2" xfId="964"/>
    <cellStyle name="Normal 5 3" xfId="965"/>
    <cellStyle name="Normal 5 4" xfId="966"/>
    <cellStyle name="Normal 5 5" xfId="967"/>
    <cellStyle name="Normal 5_MMFSL - Standalone Mar-2010_Final" xfId="968"/>
    <cellStyle name="Normal 50" xfId="969"/>
    <cellStyle name="Normal 6" xfId="970"/>
    <cellStyle name="Normal 6 2" xfId="971"/>
    <cellStyle name="Normal 6 3" xfId="972"/>
    <cellStyle name="Normal 6 4" xfId="973"/>
    <cellStyle name="Normal 6 5" xfId="974"/>
    <cellStyle name="Normal 6_MMFSL - Standalone Mar-2010_Final" xfId="975"/>
    <cellStyle name="Normal 7" xfId="976"/>
    <cellStyle name="Normal 7 10" xfId="977"/>
    <cellStyle name="Normal 7 11" xfId="978"/>
    <cellStyle name="Normal 7 12" xfId="979"/>
    <cellStyle name="Normal 7 13" xfId="980"/>
    <cellStyle name="Normal 7 14" xfId="981"/>
    <cellStyle name="Normal 7 15" xfId="982"/>
    <cellStyle name="Normal 7 16" xfId="983"/>
    <cellStyle name="Normal 7 17" xfId="984"/>
    <cellStyle name="Normal 7 18" xfId="985"/>
    <cellStyle name="Normal 7 2" xfId="986"/>
    <cellStyle name="Normal 7 3" xfId="987"/>
    <cellStyle name="Normal 7 4" xfId="988"/>
    <cellStyle name="Normal 7 5" xfId="989"/>
    <cellStyle name="Normal 7 6" xfId="990"/>
    <cellStyle name="Normal 7 7" xfId="991"/>
    <cellStyle name="Normal 7 8" xfId="992"/>
    <cellStyle name="Normal 7 9" xfId="993"/>
    <cellStyle name="Normal 7_MMFSL - Standalone Mar-2010_Final" xfId="994"/>
    <cellStyle name="Normal 79" xfId="995"/>
    <cellStyle name="Normal 8" xfId="996"/>
    <cellStyle name="Normal 8 10" xfId="997"/>
    <cellStyle name="Normal 8 11" xfId="998"/>
    <cellStyle name="Normal 8 12" xfId="999"/>
    <cellStyle name="Normal 8 13" xfId="1000"/>
    <cellStyle name="Normal 8 14" xfId="1001"/>
    <cellStyle name="Normal 8 15" xfId="1002"/>
    <cellStyle name="Normal 8 16" xfId="1003"/>
    <cellStyle name="Normal 8 17" xfId="1004"/>
    <cellStyle name="Normal 8 2" xfId="1005"/>
    <cellStyle name="Normal 8 3" xfId="1006"/>
    <cellStyle name="Normal 8 4" xfId="1007"/>
    <cellStyle name="Normal 8 5" xfId="1008"/>
    <cellStyle name="Normal 8 6" xfId="1009"/>
    <cellStyle name="Normal 8 7" xfId="1010"/>
    <cellStyle name="Normal 8 8" xfId="1011"/>
    <cellStyle name="Normal 8 9" xfId="1012"/>
    <cellStyle name="Normal 8_MMFSL - Standalone Mar-2010_Final" xfId="1013"/>
    <cellStyle name="Normal 9" xfId="1014"/>
    <cellStyle name="Normal 9 10" xfId="1015"/>
    <cellStyle name="Normal 9 11" xfId="1016"/>
    <cellStyle name="Normal 9 12" xfId="1017"/>
    <cellStyle name="Normal 9 13" xfId="1018"/>
    <cellStyle name="Normal 9 14" xfId="1019"/>
    <cellStyle name="Normal 9 2" xfId="1020"/>
    <cellStyle name="Normal 9 3" xfId="1021"/>
    <cellStyle name="Normal 9 4" xfId="1022"/>
    <cellStyle name="Normal 9 5" xfId="1023"/>
    <cellStyle name="Normal 9 6" xfId="1024"/>
    <cellStyle name="Normal 9 7" xfId="1025"/>
    <cellStyle name="Normal 9 8" xfId="1026"/>
    <cellStyle name="Normal 9 9" xfId="1027"/>
    <cellStyle name="Normal 9_RBI Disclosures" xfId="1028"/>
    <cellStyle name="Normal_FR-DEC2K" xfId="1029"/>
    <cellStyle name="Note" xfId="1030"/>
    <cellStyle name="Note 2" xfId="1031"/>
    <cellStyle name="Note 2 2" xfId="1032"/>
    <cellStyle name="Note 2 3" xfId="1033"/>
    <cellStyle name="Note 2 4" xfId="1034"/>
    <cellStyle name="Output" xfId="1035"/>
    <cellStyle name="Output 2" xfId="1036"/>
    <cellStyle name="Output 2 2" xfId="1037"/>
    <cellStyle name="Output 2 3" xfId="1038"/>
    <cellStyle name="Output 2 4" xfId="1039"/>
    <cellStyle name="Pattern" xfId="1040"/>
    <cellStyle name="Pattern 2" xfId="1041"/>
    <cellStyle name="Percent" xfId="1042"/>
    <cellStyle name="Percent [0]" xfId="1043"/>
    <cellStyle name="Percent [0] 2" xfId="1044"/>
    <cellStyle name="Percent [00]" xfId="1045"/>
    <cellStyle name="Percent [00] 2" xfId="1046"/>
    <cellStyle name="Percent [2]" xfId="1047"/>
    <cellStyle name="Percent 2" xfId="1048"/>
    <cellStyle name="Percent 2 2" xfId="1049"/>
    <cellStyle name="Percent 2 2 2" xfId="1050"/>
    <cellStyle name="Percent 2 2 3" xfId="1051"/>
    <cellStyle name="Percent 2 2 4" xfId="1052"/>
    <cellStyle name="Percent 2 3" xfId="1053"/>
    <cellStyle name="Percent 2 4" xfId="1054"/>
    <cellStyle name="Percent 3" xfId="1055"/>
    <cellStyle name="Percent 3 2" xfId="1056"/>
    <cellStyle name="Percent 3 3" xfId="1057"/>
    <cellStyle name="Percent 3 4" xfId="1058"/>
    <cellStyle name="Percent 4" xfId="1059"/>
    <cellStyle name="PrePop Currency (0)" xfId="1060"/>
    <cellStyle name="PrePop Currency (0) 2" xfId="1061"/>
    <cellStyle name="PrePop Currency (0)_9-3CD Annexures format" xfId="1062"/>
    <cellStyle name="PrePop Currency (2)" xfId="1063"/>
    <cellStyle name="PrePop Currency (2) 2" xfId="1064"/>
    <cellStyle name="PrePop Currency (2)_9-3CD Annexures format" xfId="1065"/>
    <cellStyle name="PrePop Units (0)" xfId="1066"/>
    <cellStyle name="PrePop Units (0) 2" xfId="1067"/>
    <cellStyle name="PrePop Units (0)_9-3CD Annexures format" xfId="1068"/>
    <cellStyle name="PrePop Units (1)" xfId="1069"/>
    <cellStyle name="PrePop Units (1) 2" xfId="1070"/>
    <cellStyle name="PrePop Units (1)_9-3CD Annexures format" xfId="1071"/>
    <cellStyle name="PrePop Units (2)" xfId="1072"/>
    <cellStyle name="PrePop Units (2) 2" xfId="1073"/>
    <cellStyle name="PrePop Units (2)_9-3CD Annexures format" xfId="1074"/>
    <cellStyle name="PSChar" xfId="1075"/>
    <cellStyle name="PSDate" xfId="1076"/>
    <cellStyle name="PSDec" xfId="1077"/>
    <cellStyle name="PSHeading" xfId="1078"/>
    <cellStyle name="PSInt" xfId="1079"/>
    <cellStyle name="PSSpacer" xfId="1080"/>
    <cellStyle name="Reset  - Style4" xfId="1081"/>
    <cellStyle name="Reset  - Style7" xfId="1082"/>
    <cellStyle name="RevList" xfId="1083"/>
    <cellStyle name="sbt2" xfId="1084"/>
    <cellStyle name="Sheet Title" xfId="1085"/>
    <cellStyle name="Style 1" xfId="1086"/>
    <cellStyle name="Style 1 10" xfId="1087"/>
    <cellStyle name="Style 1 10 10" xfId="1088"/>
    <cellStyle name="Style 1 10 11" xfId="1089"/>
    <cellStyle name="Style 1 10 12" xfId="1090"/>
    <cellStyle name="Style 1 10 13" xfId="1091"/>
    <cellStyle name="Style 1 10 14" xfId="1092"/>
    <cellStyle name="Style 1 10 15" xfId="1093"/>
    <cellStyle name="Style 1 10 2" xfId="1094"/>
    <cellStyle name="Style 1 10 3" xfId="1095"/>
    <cellStyle name="Style 1 10 4" xfId="1096"/>
    <cellStyle name="Style 1 10 5" xfId="1097"/>
    <cellStyle name="Style 1 10 6" xfId="1098"/>
    <cellStyle name="Style 1 10 7" xfId="1099"/>
    <cellStyle name="Style 1 10 8" xfId="1100"/>
    <cellStyle name="Style 1 10 9" xfId="1101"/>
    <cellStyle name="Style 1 10_ESOP - Accounting Entries - 31-03-2010" xfId="1102"/>
    <cellStyle name="Style 1 11" xfId="1103"/>
    <cellStyle name="Style 1 12" xfId="1104"/>
    <cellStyle name="Style 1 13" xfId="1105"/>
    <cellStyle name="Style 1 14" xfId="1106"/>
    <cellStyle name="Style 1 14 10" xfId="1107"/>
    <cellStyle name="Style 1 14 11" xfId="1108"/>
    <cellStyle name="Style 1 14 12" xfId="1109"/>
    <cellStyle name="Style 1 14 13" xfId="1110"/>
    <cellStyle name="Style 1 14 14" xfId="1111"/>
    <cellStyle name="Style 1 14 15" xfId="1112"/>
    <cellStyle name="Style 1 14 2" xfId="1113"/>
    <cellStyle name="Style 1 14 3" xfId="1114"/>
    <cellStyle name="Style 1 14 4" xfId="1115"/>
    <cellStyle name="Style 1 14 5" xfId="1116"/>
    <cellStyle name="Style 1 14 6" xfId="1117"/>
    <cellStyle name="Style 1 14 7" xfId="1118"/>
    <cellStyle name="Style 1 14 8" xfId="1119"/>
    <cellStyle name="Style 1 14 9" xfId="1120"/>
    <cellStyle name="Style 1 14_ESOP - Accounting Entries - 31-03-2010" xfId="1121"/>
    <cellStyle name="Style 1 15" xfId="1122"/>
    <cellStyle name="Style 1 15 10" xfId="1123"/>
    <cellStyle name="Style 1 15 11" xfId="1124"/>
    <cellStyle name="Style 1 15 12" xfId="1125"/>
    <cellStyle name="Style 1 15 13" xfId="1126"/>
    <cellStyle name="Style 1 15 14" xfId="1127"/>
    <cellStyle name="Style 1 15 15" xfId="1128"/>
    <cellStyle name="Style 1 15 2" xfId="1129"/>
    <cellStyle name="Style 1 15 3" xfId="1130"/>
    <cellStyle name="Style 1 15 4" xfId="1131"/>
    <cellStyle name="Style 1 15 5" xfId="1132"/>
    <cellStyle name="Style 1 15 6" xfId="1133"/>
    <cellStyle name="Style 1 15 7" xfId="1134"/>
    <cellStyle name="Style 1 15 8" xfId="1135"/>
    <cellStyle name="Style 1 15 9" xfId="1136"/>
    <cellStyle name="Style 1 15_ESOP - Accounting Entries - 31-03-2010" xfId="1137"/>
    <cellStyle name="Style 1 16" xfId="1138"/>
    <cellStyle name="Style 1 16 10" xfId="1139"/>
    <cellStyle name="Style 1 16 11" xfId="1140"/>
    <cellStyle name="Style 1 16 12" xfId="1141"/>
    <cellStyle name="Style 1 16 13" xfId="1142"/>
    <cellStyle name="Style 1 16 14" xfId="1143"/>
    <cellStyle name="Style 1 16 15" xfId="1144"/>
    <cellStyle name="Style 1 16 2" xfId="1145"/>
    <cellStyle name="Style 1 16 3" xfId="1146"/>
    <cellStyle name="Style 1 16 4" xfId="1147"/>
    <cellStyle name="Style 1 16 5" xfId="1148"/>
    <cellStyle name="Style 1 16 6" xfId="1149"/>
    <cellStyle name="Style 1 16 7" xfId="1150"/>
    <cellStyle name="Style 1 16 8" xfId="1151"/>
    <cellStyle name="Style 1 16 9" xfId="1152"/>
    <cellStyle name="Style 1 16_ESOP - Accounting Entries - 31-03-2010" xfId="1153"/>
    <cellStyle name="Style 1 17" xfId="1154"/>
    <cellStyle name="Style 1 18" xfId="1155"/>
    <cellStyle name="Style 1 19" xfId="1156"/>
    <cellStyle name="Style 1 19 10" xfId="1157"/>
    <cellStyle name="Style 1 19 11" xfId="1158"/>
    <cellStyle name="Style 1 19 12" xfId="1159"/>
    <cellStyle name="Style 1 19 13" xfId="1160"/>
    <cellStyle name="Style 1 19 2" xfId="1161"/>
    <cellStyle name="Style 1 19 3" xfId="1162"/>
    <cellStyle name="Style 1 19 4" xfId="1163"/>
    <cellStyle name="Style 1 19 5" xfId="1164"/>
    <cellStyle name="Style 1 19 6" xfId="1165"/>
    <cellStyle name="Style 1 19 7" xfId="1166"/>
    <cellStyle name="Style 1 19 8" xfId="1167"/>
    <cellStyle name="Style 1 19 9" xfId="1168"/>
    <cellStyle name="Style 1 19_ESOP - Accounting Entries - 31-03-2010" xfId="1169"/>
    <cellStyle name="Style 1 2" xfId="1170"/>
    <cellStyle name="Style 1 2 10" xfId="1171"/>
    <cellStyle name="Style 1 2 11" xfId="1172"/>
    <cellStyle name="Style 1 2 12" xfId="1173"/>
    <cellStyle name="Style 1 2 13" xfId="1174"/>
    <cellStyle name="Style 1 2 14" xfId="1175"/>
    <cellStyle name="Style 1 2 15" xfId="1176"/>
    <cellStyle name="Style 1 2 16" xfId="1177"/>
    <cellStyle name="Style 1 2 2" xfId="1178"/>
    <cellStyle name="Style 1 2 3" xfId="1179"/>
    <cellStyle name="Style 1 2 4" xfId="1180"/>
    <cellStyle name="Style 1 2 5" xfId="1181"/>
    <cellStyle name="Style 1 2 6" xfId="1182"/>
    <cellStyle name="Style 1 2 7" xfId="1183"/>
    <cellStyle name="Style 1 2 8" xfId="1184"/>
    <cellStyle name="Style 1 2 9" xfId="1185"/>
    <cellStyle name="Style 1 2_ESOP - Accounting Entries - 31-03-2010" xfId="1186"/>
    <cellStyle name="Style 1 20" xfId="1187"/>
    <cellStyle name="Style 1 21" xfId="1188"/>
    <cellStyle name="Style 1 22" xfId="1189"/>
    <cellStyle name="Style 1 22 10" xfId="1190"/>
    <cellStyle name="Style 1 22 11" xfId="1191"/>
    <cellStyle name="Style 1 22 12" xfId="1192"/>
    <cellStyle name="Style 1 22 13" xfId="1193"/>
    <cellStyle name="Style 1 22 2" xfId="1194"/>
    <cellStyle name="Style 1 22 3" xfId="1195"/>
    <cellStyle name="Style 1 22 4" xfId="1196"/>
    <cellStyle name="Style 1 22 5" xfId="1197"/>
    <cellStyle name="Style 1 22 6" xfId="1198"/>
    <cellStyle name="Style 1 22 7" xfId="1199"/>
    <cellStyle name="Style 1 22 8" xfId="1200"/>
    <cellStyle name="Style 1 22 9" xfId="1201"/>
    <cellStyle name="Style 1 22_ESOP - Accounting Entries - 31-03-2010" xfId="1202"/>
    <cellStyle name="Style 1 23" xfId="1203"/>
    <cellStyle name="Style 1 23 10" xfId="1204"/>
    <cellStyle name="Style 1 23 11" xfId="1205"/>
    <cellStyle name="Style 1 23 12" xfId="1206"/>
    <cellStyle name="Style 1 23 13" xfId="1207"/>
    <cellStyle name="Style 1 23 2" xfId="1208"/>
    <cellStyle name="Style 1 23 3" xfId="1209"/>
    <cellStyle name="Style 1 23 4" xfId="1210"/>
    <cellStyle name="Style 1 23 5" xfId="1211"/>
    <cellStyle name="Style 1 23 6" xfId="1212"/>
    <cellStyle name="Style 1 23 7" xfId="1213"/>
    <cellStyle name="Style 1 23 8" xfId="1214"/>
    <cellStyle name="Style 1 23 9" xfId="1215"/>
    <cellStyle name="Style 1 23_ESOP - Accounting Entries - 31-03-2010" xfId="1216"/>
    <cellStyle name="Style 1 24" xfId="1217"/>
    <cellStyle name="Style 1 25" xfId="1218"/>
    <cellStyle name="Style 1 26" xfId="1219"/>
    <cellStyle name="Style 1 27" xfId="1220"/>
    <cellStyle name="Style 1 28" xfId="1221"/>
    <cellStyle name="Style 1 29" xfId="1222"/>
    <cellStyle name="Style 1 3" xfId="1223"/>
    <cellStyle name="Style 1 3 10" xfId="1224"/>
    <cellStyle name="Style 1 3 11" xfId="1225"/>
    <cellStyle name="Style 1 3 12" xfId="1226"/>
    <cellStyle name="Style 1 3 13" xfId="1227"/>
    <cellStyle name="Style 1 3 14" xfId="1228"/>
    <cellStyle name="Style 1 3 15" xfId="1229"/>
    <cellStyle name="Style 1 3 2" xfId="1230"/>
    <cellStyle name="Style 1 3 3" xfId="1231"/>
    <cellStyle name="Style 1 3 4" xfId="1232"/>
    <cellStyle name="Style 1 3 5" xfId="1233"/>
    <cellStyle name="Style 1 3 6" xfId="1234"/>
    <cellStyle name="Style 1 3 7" xfId="1235"/>
    <cellStyle name="Style 1 3 8" xfId="1236"/>
    <cellStyle name="Style 1 3 9" xfId="1237"/>
    <cellStyle name="Style 1 3_ESOP - Accounting Entries - 31-03-2010" xfId="1238"/>
    <cellStyle name="Style 1 30" xfId="1239"/>
    <cellStyle name="Style 1 31" xfId="1240"/>
    <cellStyle name="Style 1 32" xfId="1241"/>
    <cellStyle name="Style 1 33" xfId="1242"/>
    <cellStyle name="Style 1 34" xfId="1243"/>
    <cellStyle name="Style 1 35" xfId="1244"/>
    <cellStyle name="Style 1 36" xfId="1245"/>
    <cellStyle name="Style 1 37" xfId="1246"/>
    <cellStyle name="Style 1 37 2" xfId="1247"/>
    <cellStyle name="Style 1 37 3" xfId="1248"/>
    <cellStyle name="Style 1 37 4" xfId="1249"/>
    <cellStyle name="Style 1 38" xfId="1250"/>
    <cellStyle name="Style 1 38 2" xfId="1251"/>
    <cellStyle name="Style 1 38 3" xfId="1252"/>
    <cellStyle name="Style 1 38 4" xfId="1253"/>
    <cellStyle name="Style 1 39" xfId="1254"/>
    <cellStyle name="Style 1 4" xfId="1255"/>
    <cellStyle name="Style 1 4 10" xfId="1256"/>
    <cellStyle name="Style 1 4 11" xfId="1257"/>
    <cellStyle name="Style 1 4 12" xfId="1258"/>
    <cellStyle name="Style 1 4 13" xfId="1259"/>
    <cellStyle name="Style 1 4 14" xfId="1260"/>
    <cellStyle name="Style 1 4 15" xfId="1261"/>
    <cellStyle name="Style 1 4 2" xfId="1262"/>
    <cellStyle name="Style 1 4 3" xfId="1263"/>
    <cellStyle name="Style 1 4 4" xfId="1264"/>
    <cellStyle name="Style 1 4 5" xfId="1265"/>
    <cellStyle name="Style 1 4 6" xfId="1266"/>
    <cellStyle name="Style 1 4 7" xfId="1267"/>
    <cellStyle name="Style 1 4 8" xfId="1268"/>
    <cellStyle name="Style 1 4 9" xfId="1269"/>
    <cellStyle name="Style 1 4_ESOP - Accounting Entries - 31-03-2010" xfId="1270"/>
    <cellStyle name="Style 1 40" xfId="1271"/>
    <cellStyle name="Style 1 41" xfId="1272"/>
    <cellStyle name="Style 1 5" xfId="1273"/>
    <cellStyle name="Style 1 5 10" xfId="1274"/>
    <cellStyle name="Style 1 5 11" xfId="1275"/>
    <cellStyle name="Style 1 5 12" xfId="1276"/>
    <cellStyle name="Style 1 5 13" xfId="1277"/>
    <cellStyle name="Style 1 5 14" xfId="1278"/>
    <cellStyle name="Style 1 5 15" xfId="1279"/>
    <cellStyle name="Style 1 5 2" xfId="1280"/>
    <cellStyle name="Style 1 5 3" xfId="1281"/>
    <cellStyle name="Style 1 5 4" xfId="1282"/>
    <cellStyle name="Style 1 5 5" xfId="1283"/>
    <cellStyle name="Style 1 5 6" xfId="1284"/>
    <cellStyle name="Style 1 5 7" xfId="1285"/>
    <cellStyle name="Style 1 5 8" xfId="1286"/>
    <cellStyle name="Style 1 5 9" xfId="1287"/>
    <cellStyle name="Style 1 5_ESOP - Accounting Entries - 31-03-2010" xfId="1288"/>
    <cellStyle name="Style 1 6" xfId="1289"/>
    <cellStyle name="Style 1 6 10" xfId="1290"/>
    <cellStyle name="Style 1 6 11" xfId="1291"/>
    <cellStyle name="Style 1 6 12" xfId="1292"/>
    <cellStyle name="Style 1 6 13" xfId="1293"/>
    <cellStyle name="Style 1 6 14" xfId="1294"/>
    <cellStyle name="Style 1 6 15" xfId="1295"/>
    <cellStyle name="Style 1 6 2" xfId="1296"/>
    <cellStyle name="Style 1 6 3" xfId="1297"/>
    <cellStyle name="Style 1 6 4" xfId="1298"/>
    <cellStyle name="Style 1 6 5" xfId="1299"/>
    <cellStyle name="Style 1 6 6" xfId="1300"/>
    <cellStyle name="Style 1 6 7" xfId="1301"/>
    <cellStyle name="Style 1 6 8" xfId="1302"/>
    <cellStyle name="Style 1 6 9" xfId="1303"/>
    <cellStyle name="Style 1 6_ESOP - Accounting Entries - 31-03-2010" xfId="1304"/>
    <cellStyle name="Style 1 7" xfId="1305"/>
    <cellStyle name="Style 1 7 10" xfId="1306"/>
    <cellStyle name="Style 1 7 11" xfId="1307"/>
    <cellStyle name="Style 1 7 12" xfId="1308"/>
    <cellStyle name="Style 1 7 13" xfId="1309"/>
    <cellStyle name="Style 1 7 14" xfId="1310"/>
    <cellStyle name="Style 1 7 15" xfId="1311"/>
    <cellStyle name="Style 1 7 2" xfId="1312"/>
    <cellStyle name="Style 1 7 3" xfId="1313"/>
    <cellStyle name="Style 1 7 4" xfId="1314"/>
    <cellStyle name="Style 1 7 5" xfId="1315"/>
    <cellStyle name="Style 1 7 6" xfId="1316"/>
    <cellStyle name="Style 1 7 7" xfId="1317"/>
    <cellStyle name="Style 1 7 8" xfId="1318"/>
    <cellStyle name="Style 1 7 9" xfId="1319"/>
    <cellStyle name="Style 1 7_ESOP - Accounting Entries - 31-03-2010" xfId="1320"/>
    <cellStyle name="Style 1 8" xfId="1321"/>
    <cellStyle name="Style 1 8 10" xfId="1322"/>
    <cellStyle name="Style 1 8 11" xfId="1323"/>
    <cellStyle name="Style 1 8 12" xfId="1324"/>
    <cellStyle name="Style 1 8 13" xfId="1325"/>
    <cellStyle name="Style 1 8 14" xfId="1326"/>
    <cellStyle name="Style 1 8 15" xfId="1327"/>
    <cellStyle name="Style 1 8 2" xfId="1328"/>
    <cellStyle name="Style 1 8 3" xfId="1329"/>
    <cellStyle name="Style 1 8 4" xfId="1330"/>
    <cellStyle name="Style 1 8 5" xfId="1331"/>
    <cellStyle name="Style 1 8 6" xfId="1332"/>
    <cellStyle name="Style 1 8 7" xfId="1333"/>
    <cellStyle name="Style 1 8 8" xfId="1334"/>
    <cellStyle name="Style 1 8 9" xfId="1335"/>
    <cellStyle name="Style 1 8_ESOP - Accounting Entries - 31-03-2010" xfId="1336"/>
    <cellStyle name="Style 1 9" xfId="1337"/>
    <cellStyle name="Style 1 9 10" xfId="1338"/>
    <cellStyle name="Style 1 9 11" xfId="1339"/>
    <cellStyle name="Style 1 9 12" xfId="1340"/>
    <cellStyle name="Style 1 9 13" xfId="1341"/>
    <cellStyle name="Style 1 9 14" xfId="1342"/>
    <cellStyle name="Style 1 9 15" xfId="1343"/>
    <cellStyle name="Style 1 9 2" xfId="1344"/>
    <cellStyle name="Style 1 9 3" xfId="1345"/>
    <cellStyle name="Style 1 9 4" xfId="1346"/>
    <cellStyle name="Style 1 9 5" xfId="1347"/>
    <cellStyle name="Style 1 9 6" xfId="1348"/>
    <cellStyle name="Style 1 9 7" xfId="1349"/>
    <cellStyle name="Style 1 9 8" xfId="1350"/>
    <cellStyle name="Style 1 9 9" xfId="1351"/>
    <cellStyle name="Style 1 9_ESOP - Accounting Entries - 31-03-2010" xfId="1352"/>
    <cellStyle name="Style 1_9-3CD Annexures format" xfId="1353"/>
    <cellStyle name="subt1" xfId="1354"/>
    <cellStyle name="Subtotal" xfId="1355"/>
    <cellStyle name="Table  - Style5" xfId="1356"/>
    <cellStyle name="Table  - Style6" xfId="1357"/>
    <cellStyle name="Text Indent A" xfId="1358"/>
    <cellStyle name="Text Indent B" xfId="1359"/>
    <cellStyle name="Text Indent B 2" xfId="1360"/>
    <cellStyle name="Text Indent B_9-3CD Annexures format" xfId="1361"/>
    <cellStyle name="Text Indent C" xfId="1362"/>
    <cellStyle name="Text Indent C 2" xfId="1363"/>
    <cellStyle name="Text Indent C_9-3CD Annexures format" xfId="1364"/>
    <cellStyle name="Title" xfId="1365"/>
    <cellStyle name="Title  - Style1" xfId="1366"/>
    <cellStyle name="Title  - Style6" xfId="1367"/>
    <cellStyle name="Title 2" xfId="1368"/>
    <cellStyle name="Title 2 2" xfId="1369"/>
    <cellStyle name="Title 2 3" xfId="1370"/>
    <cellStyle name="Title 2 4" xfId="1371"/>
    <cellStyle name="Total" xfId="1372"/>
    <cellStyle name="Total 2" xfId="1373"/>
    <cellStyle name="Total 2 2" xfId="1374"/>
    <cellStyle name="Total 2 3" xfId="1375"/>
    <cellStyle name="Total 2 4" xfId="1376"/>
    <cellStyle name="TotCol - Style5" xfId="1377"/>
    <cellStyle name="TotCol - Style7" xfId="1378"/>
    <cellStyle name="TotRow - Style4" xfId="1379"/>
    <cellStyle name="TotRow - Style8" xfId="1380"/>
    <cellStyle name="Warning Text" xfId="1381"/>
    <cellStyle name="Warning Text 2" xfId="1382"/>
  </cellStyles>
  <dxfs count="11">
    <dxf>
      <font>
        <color rgb="FF9C0006"/>
      </font>
      <fill>
        <patternFill>
          <bgColor rgb="FFFFC7CE"/>
        </patternFill>
      </fill>
    </dxf>
    <dxf>
      <font>
        <color theme="0"/>
      </font>
      <fill>
        <patternFill>
          <bgColor theme="0"/>
        </patternFill>
      </fill>
    </dxf>
    <dxf>
      <font>
        <color indexed="13"/>
      </font>
      <fill>
        <patternFill>
          <bgColor indexed="10"/>
        </patternFill>
      </fill>
    </dxf>
    <dxf>
      <font>
        <color indexed="13"/>
      </font>
      <fill>
        <patternFill>
          <bgColor indexed="10"/>
        </patternFill>
      </fill>
    </dxf>
    <dxf>
      <font>
        <color rgb="FF9C0006"/>
      </font>
      <fill>
        <patternFill>
          <bgColor rgb="FFFFC7CE"/>
        </patternFill>
      </fill>
    </dxf>
    <dxf>
      <font>
        <color theme="0"/>
      </font>
      <fill>
        <patternFill>
          <bgColor theme="0"/>
        </patternFill>
      </fill>
    </dxf>
    <dxf>
      <font>
        <color indexed="13"/>
      </font>
      <fill>
        <patternFill>
          <bgColor indexed="10"/>
        </patternFill>
      </fill>
    </dxf>
    <dxf>
      <font>
        <color indexed="13"/>
      </font>
      <fill>
        <patternFill>
          <bgColor indexed="10"/>
        </patternFill>
      </fill>
    </dxf>
    <dxf>
      <font>
        <color rgb="FFFFFF00"/>
      </font>
      <fill>
        <patternFill>
          <bgColor rgb="FFFF0000"/>
        </patternFill>
      </fill>
      <border/>
    </dxf>
    <dxf>
      <font>
        <color theme="0"/>
      </font>
      <fill>
        <patternFill>
          <bgColor theme="0"/>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externalLink" Target="externalLinks/externalLink19.xml" /><Relationship Id="rId29" Type="http://schemas.openxmlformats.org/officeDocument/2006/relationships/externalLink" Target="externalLinks/externalLink20.xml" /><Relationship Id="rId30" Type="http://schemas.openxmlformats.org/officeDocument/2006/relationships/externalLink" Target="externalLinks/externalLink21.xml" /><Relationship Id="rId31" Type="http://schemas.openxmlformats.org/officeDocument/2006/relationships/externalLink" Target="externalLinks/externalLink22.xml" /><Relationship Id="rId32" Type="http://schemas.openxmlformats.org/officeDocument/2006/relationships/externalLink" Target="externalLinks/externalLink23.xml" /><Relationship Id="rId33" Type="http://schemas.openxmlformats.org/officeDocument/2006/relationships/externalLink" Target="externalLinks/externalLink24.xml" /><Relationship Id="rId34" Type="http://schemas.openxmlformats.org/officeDocument/2006/relationships/externalLink" Target="externalLinks/externalLink25.xml" /><Relationship Id="rId35" Type="http://schemas.openxmlformats.org/officeDocument/2006/relationships/externalLink" Target="externalLinks/externalLink26.xml" /><Relationship Id="rId36" Type="http://schemas.openxmlformats.org/officeDocument/2006/relationships/externalLink" Target="externalLinks/externalLink27.xml" /><Relationship Id="rId37" Type="http://schemas.openxmlformats.org/officeDocument/2006/relationships/externalLink" Target="externalLinks/externalLink28.xml" /><Relationship Id="rId38" Type="http://schemas.openxmlformats.org/officeDocument/2006/relationships/externalLink" Target="externalLinks/externalLink29.xml" /><Relationship Id="rId39" Type="http://schemas.openxmlformats.org/officeDocument/2006/relationships/externalLink" Target="externalLinks/externalLink30.xml" /><Relationship Id="rId40" Type="http://schemas.openxmlformats.org/officeDocument/2006/relationships/externalLink" Target="externalLinks/externalLink31.xml" /><Relationship Id="rId41" Type="http://schemas.openxmlformats.org/officeDocument/2006/relationships/externalLink" Target="externalLinks/externalLink32.xml" /><Relationship Id="rId42" Type="http://schemas.openxmlformats.org/officeDocument/2006/relationships/externalLink" Target="externalLinks/externalLink33.xml" /><Relationship Id="rId43" Type="http://schemas.openxmlformats.org/officeDocument/2006/relationships/externalLink" Target="externalLinks/externalLink34.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rnavat\e\Bsheet%202012\PKJ%20&amp;%20Co\Tushar%20Agarwal\Glance\Statutory%20audit\GLANCE%20BSHEET%20-%20Final%2015-05-1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alpani\malpani_d\Documents%20and%20Settings\Administrator\Local%20Settings\Temporary%20Internet%20Files\Content.IE5\4A0DXVJ7\SESASAYEE%20BS%2020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lpani\malpani_d\Documents%20and%20Settings\Administrator\Local%20Settings\Temporary%20Internet%20Files\Content.IE5\4A0DXVJ7\GWBS2003%20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Karnavat\e\BSheet%202011\Karnavat%20&amp;%20Co\Aditya%20Birla\Nilkanth%20Engineering%20Ltd\Documents%20and%20Settings\Admin\My%20Documents\Backup\B07-08\MansoonTrading%20%20B%20S%200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arnavat\e\BSheet%202011\Karnavat%20&amp;%20Co\Aditya%20Birla\Nilkanth%20Engineering%20Ltd\Documents%20and%20Settings\Administrator\Local%20Settings\Temporary%20Internet%20Files\Content.IE5\4A0DXVJ7\SESASAYEE%20BS%20200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Server\DATA\Documents%20and%20Settings\Administrator.SUSHILCHOPRA\Local%20Settings\Temporary%20Internet%20Files\Content.IE5\DJJMXKB8\tax.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erver\data\Data\Word\REPORTS\NuclearPowerCorp\2005-06\Tax%20Audit%20A.Y%2006-07\Final%20Reports\TAPP%203&amp;4\TDS%20working%20annexur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karnavat\e\Documents%20and%20Settings\Administrator\Desktop\GWBS2003%20Final.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server\DATA\data\BGH%20Exim%20Limited%20(F.Y.2006-07)\Mumbai\Only%20Cash%20Flow.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Ram\c\Documents%20and%20Settings\Admin\My%20Documents\Backup\B0607\PARK%20AVENU.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ril-hyperion\d\WINDOWS\Temporary%20Internet%20Files\OLK80A6\RAJNI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athinam\c\Bsheet%202001\BLJATIA\Vishwas.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Karnavat\e\Documents%20and%20Settings\Admin\My%20Documents\Backup\TGS\Working%20of%2014A%20as%20per%20Rule%208D%20TGS.xlsb"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Karnavat\e\FINCWIN\Shireesh\balance%20sheet\WINDOWS\Temporary%20Internet%20Files\OLKB086\P_SEG_C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Karnavat\e\Bsheet%202012\Karnavat%20&amp;%20Co\Money%20Matters\Statutory%20Audit\March%20Closing\BPR\MMFSL%20-%20Standalone%20Mar.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ac-3\e\Documents%20and%20Settings\David%20Harper\My%20Documents\0_FRM\XLS\Greeks.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Karnavat\e\BSheet%202011\Karnavat%20&amp;%20Co\Ranka%20Group\Companies\Ganesh%20Holdings\Statutory\Ganesh-Bsheet%2010-1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Karnavat\e\Bsheet%202012\Karnavat%20&amp;%20Co\Birla%20Group\Industry%20House\Industry%20house%20-2012\balance%20sheet\industry%20house%20201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Nirav\e\Bsheet%202007\Taparia\COMPANIES\Smita%20Cond\2006-07\Final%20Accounts\balance%20sheet010907-Revised%20Final.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24.06.08\New%20Folder\New%20Microsoft%20Excel%20Workshe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Karnavat\e\BSheet%202011\Karnavat%20&amp;%20Co\Ranka%20Group\Companies\Jumbo%20Finance\Statutory%20Audit\JumboBsheet_201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erver\D\Users\VIRAL\Desktop\Qtr_Result_31.03.1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athinam\c\Bsheet99\HANUMAN\Hvfl1998-99\finBS989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erver\D\Users\VIRAL\AppData\Local\Microsoft\Windows\Temporary%20Internet%20Files\Content.IE5\G4IUMA86\Qtr_Result_31.03.13[1].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Users\Admin\Downloads\Final%20__Rapid%20IND-AS%20B-S%2011-12-2019.xlsx"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Users\amits00399\AppData\Local\Microsoft\Windows\Temporary%20Internet%20Files\Content.Outlook\ETFH1PCG\Ticker%20Financials%20MIS%20-%20Mar%2017.xlsx"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Users\Admin\Downloads\Final%20__Rapid%20IND-AS%20B-S%2012-12-2019.xlsx"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Users\Admin\Downloads\Rapid%20%20BS-20.21(Sep%20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D\Users\krishna\Downloads\DOCUME~1\ADMINI~1\LOCALS~1\Temp\usha%20johari%20'06\Usha-bspl%20'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4\d\Suresh\Rishikesh\EMPTDS%201STQT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arnavat\E\Users\admin\Desktop\SG,%20Advent,%20Nifty\Others\Glance%20Finance.10\Statutory%20Audit\New%20Microsoft%20Excel%20Workshee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c4\D\Suresh\e_form\eReturn_Form1(2)TAIPL-Fixed%20Asset%20Chang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Karnavat\e\BSheet%202011\Karnavat%20&amp;%20Co\Aditya%20Birla\Nilkanth%20Engineering%20Ltd\Documents%20and%20Settings\Admin\My%20Documents\Backup\B07-08\TRAPTI%20B%20S%20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Karnavat\e\BSheet%202011\Karnavat%20&amp;%20Co\Aditya%20Birla\Nilkanth%20Engineering%20Ltd\Documents%20and%20Settings\Admin\Local%20Settings\Temporary%20Internet%20Files\Content.IE5\G1EFKD2N\MansoonTrading%20%20B%20S%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amp; PL"/>
      <sheetName val="BS-Schedule"/>
      <sheetName val="PL-Schedule"/>
      <sheetName val="Fixed Assets"/>
      <sheetName val="Notes-1"/>
      <sheetName val="Other Notes"/>
      <sheetName val="IT comp"/>
      <sheetName val="Deferred Tax"/>
      <sheetName val="DTA 11"/>
      <sheetName val="Groupings"/>
      <sheetName val="Anx-II IT Depn"/>
      <sheetName val="Segment Reporting 2012"/>
      <sheetName val="3cd Profile Anx"/>
      <sheetName val="Anx-III"/>
      <sheetName val="Annx-IV"/>
      <sheetName val="Ann-V"/>
      <sheetName val="Cash Flow"/>
      <sheetName val="Sheet2"/>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XXXXXXX"/>
      <sheetName val="PR"/>
      <sheetName val="deffered tax"/>
      <sheetName val="LTCG"/>
      <sheetName val="capitalgain"/>
      <sheetName val="cg"/>
      <sheetName val="computation "/>
      <sheetName val="9BB"/>
      <sheetName val="BS06"/>
      <sheetName val="PL06"/>
      <sheetName val="CF"/>
      <sheetName val="SCH1&amp;2"/>
      <sheetName val="SCH456&amp;7"/>
      <sheetName val="Abstract"/>
      <sheetName val="Dividend Tally 06"/>
      <sheetName val="TB"/>
      <sheetName val="GROUPINGS"/>
      <sheetName val="fair value"/>
      <sheetName val="itposition03"/>
      <sheetName val="Segment "/>
      <sheetName val="Invst Sch"/>
      <sheetName val="Segment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mputation"/>
      <sheetName val="fair value"/>
      <sheetName val="9BB"/>
      <sheetName val="notes"/>
      <sheetName val="bs03"/>
      <sheetName val="deffered tax"/>
      <sheetName val="PR"/>
      <sheetName val="0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mputation 07-08"/>
      <sheetName val="BS"/>
      <sheetName val="P&amp;L"/>
      <sheetName val="Cash Flow"/>
      <sheetName val="SCHA &amp; B"/>
      <sheetName val="SCH C"/>
      <sheetName val="Invst Sch D"/>
      <sheetName val="SCH E F &amp; G"/>
      <sheetName val="GROUPING"/>
      <sheetName val="Dividend Tally 07"/>
      <sheetName val="MKT RATE"/>
      <sheetName val=".xls)Final NBFC Report"/>
      <sheetName val=".xls)OLD NBFC report 9B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XXXXXXX"/>
      <sheetName val="PR"/>
      <sheetName val="deffered tax"/>
      <sheetName val="LTCG"/>
      <sheetName val="capitalgain"/>
      <sheetName val="cg"/>
      <sheetName val="computation "/>
      <sheetName val="9BB"/>
      <sheetName val="BS06"/>
      <sheetName val="PL06"/>
      <sheetName val="CF"/>
      <sheetName val="SCH1&amp;2"/>
      <sheetName val="SCH456&amp;7"/>
      <sheetName val="Abstract"/>
      <sheetName val="Dividend Tally 06"/>
      <sheetName val="TB"/>
      <sheetName val="GROUPINGS"/>
      <sheetName val="fair value"/>
      <sheetName val="itposition03"/>
      <sheetName val="Segment "/>
      <sheetName val="Invst Sch"/>
      <sheetName val="Segment  (2)"/>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new3cd"/>
      <sheetName val="annA"/>
      <sheetName val="annBF"/>
      <sheetName val="annx- C"/>
      <sheetName val="work C"/>
      <sheetName val="annx-D"/>
      <sheetName val="Annx-E"/>
      <sheetName val="ANN G&amp;H"/>
      <sheetName val="ANN-I"/>
      <sheetName val="ANN-J&amp;K"/>
      <sheetName val="asset "/>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4"/>
      <sheetName val="TDS gross"/>
      <sheetName val="Cab"/>
      <sheetName val="EVR"/>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mputation"/>
      <sheetName val="fair value"/>
      <sheetName val="9BB"/>
      <sheetName val="notes"/>
      <sheetName val="bs03"/>
      <sheetName val="deffered tax"/>
      <sheetName val="PR"/>
      <sheetName val="000"/>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ASH fLOW IN REVISED FORMAT"/>
      <sheetName val="cASH fLOW IN REVISED FORMAT (2)"/>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TCG"/>
      <sheetName val="Compute"/>
      <sheetName val="mark v"/>
      <sheetName val="Balance Sheet"/>
      <sheetName val="QUERIES"/>
      <sheetName val="P &amp; L"/>
      <sheetName val="Schls"/>
      <sheetName val="Investments"/>
      <sheetName val="Shares"/>
      <sheetName val="Groupings"/>
      <sheetName val="Sheet1"/>
      <sheetName val="profile"/>
      <sheetName val="F ASSETS"/>
      <sheetName val="9bb"/>
      <sheetName val="CFLOW"/>
      <sheetName val="cashflow"/>
      <sheetName val="F ASSETS "/>
      <sheetName val="ACCOUNT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J)"/>
      <sheetName val="tb"/>
      <sheetName val="RAJNI01"/>
      <sheetName val="CRITERIA1"/>
      <sheetName val="269T(final)"/>
      <sheetName val="master"/>
      <sheetName val="BS SCH A-D"/>
      <sheetName val="ASSUMPTIONS"/>
      <sheetName val="FPS"/>
      <sheetName val="PBCLIST"/>
      <sheetName val="Sheet3 (2)"/>
      <sheetName val="DAMAGE"/>
      <sheetName val="Total AC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PL"/>
      <sheetName val="FIXED"/>
      <sheetName val="anx1"/>
      <sheetName val="Anx-2"/>
      <sheetName val="Anx-3"/>
      <sheetName val="Anx-4"/>
      <sheetName val="anx-5"/>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nnexure 2 "/>
      <sheetName val="bifurcating 50 cr"/>
      <sheetName val="Worst case scenario"/>
      <sheetName val="1373 crs Borr"/>
      <sheetName val="New b"/>
      <sheetName val="Sheet1"/>
      <sheetName val="Sheet2"/>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egmetnal"/>
      <sheetName val="HONOTES"/>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Note No 26 - Gratuity"/>
      <sheetName val="Note No 27 - ESOP"/>
      <sheetName val="Note No 28 - Segment"/>
      <sheetName val="Note No 29 - Related Party "/>
      <sheetName val="Note No 30 - Lease"/>
      <sheetName val="Note No 31 - EPS"/>
      <sheetName val="Abstract"/>
      <sheetName val="Information of Subsidiaries"/>
      <sheetName val="Note No 24 - Investment"/>
      <sheetName val="TB"/>
      <sheetName val="Groupings"/>
      <sheetName val="IT Working"/>
      <sheetName val="BS"/>
      <sheetName val="P&amp;L"/>
      <sheetName val="Cash Flow "/>
      <sheetName val="Depre as per Co. Act2012"/>
      <sheetName val="DEP - IT(2012)"/>
      <sheetName val="Note No 32 - Defered Tax"/>
      <sheetName val="Note 22 - Dir Remuneration"/>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NewlongtermOptions (3)"/>
      <sheetName val="NewlongtermOptions (2)"/>
      <sheetName val="P&amp;L notes 12-13"/>
      <sheetName val="BS Notes 9-1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F"/>
      <sheetName val="DET"/>
      <sheetName val="B-SHEET"/>
      <sheetName val="Cash Flow"/>
      <sheetName val="Return 11"/>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S &amp; PL"/>
      <sheetName val="BS-Notes"/>
      <sheetName val="PL-Notes"/>
      <sheetName val="Fixed Assets"/>
      <sheetName val="Notes-1"/>
      <sheetName val="Other Notes"/>
      <sheetName val="grouping"/>
      <sheetName val="DTA 12"/>
      <sheetName val="Sheet1"/>
      <sheetName val="share holding pattern"/>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BSPL"/>
      <sheetName val="A"/>
      <sheetName val="PL SCH"/>
      <sheetName val="S-8 to 14"/>
      <sheetName val="S-1,2,3,6,7"/>
      <sheetName val="S-4"/>
      <sheetName val="S-5"/>
      <sheetName val="S-15"/>
      <sheetName val="S-16 Notes"/>
      <sheetName val="final"/>
      <sheetName val="Sheet4"/>
      <sheetName val="Sheet3"/>
      <sheetName val="Sheet1"/>
      <sheetName val="BS SCH"/>
      <sheetName val="Int_BC_Cal"/>
      <sheetName val="finaledcalc0405"/>
      <sheetName val="sales dtl 04-05"/>
      <sheetName val="Debtors"/>
      <sheetName val="ValCSTSILVA"/>
      <sheetName val="FG_Incr_Ghaz"/>
      <sheetName val="Sheet2"/>
      <sheetName val="Notes working"/>
      <sheetName val="Deferred Tax"/>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BS"/>
      <sheetName val="Fixed Assets"/>
      <sheetName val="Sheet1"/>
      <sheetName val="Sheet2"/>
      <sheetName val="Sheet3"/>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FIX-ASS"/>
      <sheetName val="Computation"/>
      <sheetName val="NOTES-SEGMENT"/>
      <sheetName val="BAL-SHT"/>
      <sheetName val="Cash Flow"/>
      <sheetName val="Cash Flow (1)"/>
      <sheetName val="Anx-1"/>
      <sheetName val="As-22"/>
      <sheetName val="Dep-JFL"/>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Results_31.12.2012"/>
      <sheetName val="Return 12"/>
      <sheetName val="BSheet-31.12.2012"/>
      <sheetName val="Results_31.03.2013"/>
      <sheetName val="BSheet-31.03.201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TB. 99"/>
      <sheetName val="CON-GRO.99"/>
      <sheetName val="Anx1 to 3CD"/>
      <sheetName val="Anx2 to 3CD"/>
      <sheetName val="Annx3 to 3CD"/>
      <sheetName val="Annx4,5,7 to 3CD"/>
      <sheetName val="Anx6 to 3CD"/>
      <sheetName val="Annx 9,10 to 3CD"/>
      <sheetName val="Annx11 to 3CD"/>
      <sheetName val="Annx 13 to 3CD"/>
      <sheetName val="CON-BS P&amp;L SCH.99"/>
      <sheetName val="KHM.99 "/>
      <sheetName val="BOM.99 "/>
      <sheetName val="RAI.99 "/>
      <sheetName val="BARG-99"/>
      <sheetName val="REGD-KHM 99"/>
      <sheetName val="BRUH-99"/>
      <sheetName val="HUB-99"/>
      <sheetName val="FA 99"/>
      <sheetName val="Annx12 to 3CD"/>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xlsx].xlsx].xlsx].xlsx].xlsx].xlsx]."/>
    </sheetNames>
    <definedNames>
      <definedName name="Last_Row"/>
    </defined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Balance Sheet"/>
      <sheetName val="Profit And Loss"/>
      <sheetName val="OCI"/>
      <sheetName val="CF"/>
      <sheetName val="Change in Equity"/>
      <sheetName val="Tangible FA"/>
      <sheetName val="Intangible FA"/>
      <sheetName val="Note 4-11"/>
      <sheetName val="Notes 12-18"/>
      <sheetName val="Notes 19-31"/>
      <sheetName val="Assets"/>
      <sheetName val="Liabilities"/>
      <sheetName val="RECO BS"/>
      <sheetName val="RECO PL"/>
      <sheetName val="Fin Ins- Note 32"/>
      <sheetName val="Note No 33"/>
      <sheetName val="RPT Note 19"/>
      <sheetName val="Notes BS-Working"/>
      <sheetName val="Debtors-Mar 17"/>
      <sheetName val="Investment Pro"/>
      <sheetName val="EPS"/>
      <sheetName val="Additional Note"/>
      <sheetName val="Forex Reval"/>
      <sheetName val="Sheet1"/>
      <sheetName val="Working for related party"/>
      <sheetName val="sub grouping"/>
      <sheetName val="Invt at NRV"/>
    </sheetNames>
    <sheetDataSet>
      <sheetData sheetId="0">
        <row r="19">
          <cell r="D19">
            <v>0</v>
          </cell>
          <cell r="E19">
            <v>0</v>
          </cell>
        </row>
        <row r="23">
          <cell r="D23">
            <v>0</v>
          </cell>
          <cell r="E23">
            <v>0</v>
          </cell>
        </row>
        <row r="32">
          <cell r="D32">
            <v>13100000</v>
          </cell>
        </row>
        <row r="49">
          <cell r="D49">
            <v>0</v>
          </cell>
          <cell r="E49">
            <v>0</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monthly segmental working"/>
      <sheetName val="trend-User ID"/>
      <sheetName val="ID "/>
      <sheetName val="EX Sum-MIS"/>
      <sheetName val="Sheet2"/>
      <sheetName val="Bal Sht"/>
      <sheetName val="P &amp; L"/>
      <sheetName val="CF"/>
      <sheetName val="1 Acctg Policies"/>
      <sheetName val="Notes 2-3"/>
      <sheetName val="FA Notes_10"/>
      <sheetName val="Notes 4-15"/>
      <sheetName val="Notes17-23"/>
      <sheetName val="Note 25 Related Party"/>
      <sheetName val="Note 25 Related Party-120516"/>
      <sheetName val="Notes 24-35"/>
      <sheetName val="Det Sch"/>
      <sheetName val="Investments"/>
      <sheetName val="Final TB"/>
      <sheetName val="Vendor June "/>
      <sheetName val="TB adjust"/>
      <sheetName val="Exp details"/>
      <sheetName val="Expenses Mar 16"/>
      <sheetName val="Debtors Ageing Mar16"/>
      <sheetName val="Vendors Ageing Mar16"/>
      <sheetName val="EPS"/>
      <sheetName val="Ageing Sept 15-revised"/>
      <sheetName val="Ageing Sept 15"/>
      <sheetName val="EPS _TICKER"/>
      <sheetName val="Investment Register14-15"/>
      <sheetName val="Ageing Mar 15"/>
      <sheetName val="Data Feed Mar16"/>
      <sheetName val="Data Feed Jan16"/>
      <sheetName val="Data Feed Sept 15"/>
      <sheetName val="Data Feed Aug 15"/>
      <sheetName val="Bad Debts Till March 2015"/>
      <sheetName val="RD Cost"/>
      <sheetName val="Data Feed Mar 15"/>
      <sheetName val="segmnet workings"/>
      <sheetName val="Billing Trend"/>
      <sheetName val="Recon"/>
      <sheetName val="TB as on 310317"/>
      <sheetName val="JV"/>
      <sheetName val="Provisions for Expenses"/>
      <sheetName val="Debtors as on 31122016"/>
      <sheetName val="Pivot ofVendor as on 3122016"/>
      <sheetName val="Vendor Balances as on 31122016"/>
      <sheetName val="TB as on 28022017"/>
    </sheetNames>
    <sheetDataSet>
      <sheetData sheetId="5">
        <row r="40">
          <cell r="E40">
            <v>0</v>
          </cell>
          <cell r="F40">
            <v>0</v>
          </cell>
        </row>
      </sheetData>
      <sheetData sheetId="11">
        <row r="89">
          <cell r="C89">
            <v>0</v>
          </cell>
        </row>
        <row r="143">
          <cell r="C143">
            <v>0</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Balance Sheet"/>
      <sheetName val="Profit And Loss"/>
      <sheetName val="OCI"/>
      <sheetName val="CF"/>
      <sheetName val="Change in Equity"/>
      <sheetName val="Tangible FA"/>
      <sheetName val="Intangible FA"/>
      <sheetName val="Note 4-11"/>
      <sheetName val="Notes 12-18"/>
      <sheetName val="Notes 19-31"/>
      <sheetName val="Assets"/>
      <sheetName val="Liabilities"/>
      <sheetName val="RECO BS"/>
      <sheetName val="RECO PL"/>
      <sheetName val="Fin Ins- Note 32"/>
      <sheetName val="Note No 33"/>
      <sheetName val="RPT Note 19"/>
      <sheetName val="Notes BS-Working"/>
      <sheetName val="Debtors-Mar 17"/>
      <sheetName val="Investment Pro"/>
      <sheetName val="EPS"/>
      <sheetName val="Additional Note"/>
      <sheetName val="Forex Reval"/>
      <sheetName val="Sheet1"/>
      <sheetName val="Working for related party"/>
      <sheetName val="sub grouping"/>
      <sheetName val="Invt at NRV"/>
    </sheetNames>
    <sheetDataSet>
      <sheetData sheetId="0">
        <row r="56">
          <cell r="D56">
            <v>0</v>
          </cell>
          <cell r="E56">
            <v>0</v>
          </cell>
        </row>
      </sheetData>
      <sheetData sheetId="6">
        <row r="28">
          <cell r="E28">
            <v>0</v>
          </cell>
        </row>
      </sheetData>
      <sheetData sheetId="8">
        <row r="19">
          <cell r="E19">
            <v>0</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POINTS"/>
      <sheetName val="CASH FLOW"/>
      <sheetName val="BS &amp; PL"/>
      <sheetName val="BS-Notes"/>
      <sheetName val="PL-Notes"/>
      <sheetName val="Note-1"/>
      <sheetName val="Notes"/>
      <sheetName val="income tax summary"/>
      <sheetName val="depreciation"/>
      <sheetName val="Sheet2"/>
    </sheetNames>
    <sheetDataSet>
      <sheetData sheetId="2">
        <row r="11">
          <cell r="H11">
            <v>13100000</v>
          </cell>
        </row>
        <row r="31">
          <cell r="G31">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PL"/>
      <sheetName val="usha p&amp;l"/>
      <sheetName val="FIXED ASSETS"/>
      <sheetName val="Anx I"/>
      <sheetName val="Anx II"/>
      <sheetName val="Anx-III"/>
      <sheetName val="Anx-IV"/>
      <sheetName val="Anx-V"/>
      <sheetName val="TD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uidelines"/>
      <sheetName val="Form"/>
      <sheetName val="Challan"/>
      <sheetName val="Annexure-I"/>
      <sheetName val="Annexure-II"/>
      <sheetName val="Annexure-III"/>
      <sheetName val="outPut"/>
      <sheetName val="ImportSheet"/>
      <sheetName val="Param"/>
      <sheetName val="FIXED ASSETS"/>
    </sheetNames>
    <sheetDataSet>
      <sheetData sheetId="2">
        <row r="7">
          <cell r="A7">
            <v>1</v>
          </cell>
          <cell r="B7" t="e">
            <v>#N/A</v>
          </cell>
          <cell r="C7">
            <v>4750</v>
          </cell>
          <cell r="I7">
            <v>4750</v>
          </cell>
          <cell r="J7" t="str">
            <v>206145</v>
          </cell>
          <cell r="L7">
            <v>6000009</v>
          </cell>
          <cell r="N7">
            <v>38492</v>
          </cell>
          <cell r="P7">
            <v>7001</v>
          </cell>
          <cell r="Q7" t="str">
            <v>No</v>
          </cell>
        </row>
        <row r="8">
          <cell r="A8">
            <v>2</v>
          </cell>
          <cell r="B8" t="e">
            <v>#N/A</v>
          </cell>
          <cell r="C8">
            <v>5250</v>
          </cell>
          <cell r="I8">
            <v>5250</v>
          </cell>
          <cell r="J8" t="str">
            <v>083823</v>
          </cell>
          <cell r="L8">
            <v>6000009</v>
          </cell>
          <cell r="N8">
            <v>38532</v>
          </cell>
          <cell r="P8">
            <v>7004</v>
          </cell>
          <cell r="Q8" t="str">
            <v>No</v>
          </cell>
        </row>
        <row r="9">
          <cell r="A9">
            <v>3</v>
          </cell>
          <cell r="B9" t="e">
            <v>#N/A</v>
          </cell>
          <cell r="C9">
            <v>5750</v>
          </cell>
          <cell r="I9">
            <v>5750</v>
          </cell>
          <cell r="J9" t="str">
            <v>083827</v>
          </cell>
          <cell r="L9">
            <v>6000009</v>
          </cell>
          <cell r="N9">
            <v>38540</v>
          </cell>
          <cell r="P9">
            <v>7055</v>
          </cell>
          <cell r="Q9" t="str">
            <v>No</v>
          </cell>
        </row>
        <row r="10">
          <cell r="I10">
            <v>0</v>
          </cell>
        </row>
        <row r="11">
          <cell r="I11">
            <v>0</v>
          </cell>
        </row>
        <row r="12">
          <cell r="I12">
            <v>0</v>
          </cell>
        </row>
        <row r="13">
          <cell r="I13">
            <v>0</v>
          </cell>
        </row>
        <row r="14">
          <cell r="I14">
            <v>0</v>
          </cell>
        </row>
        <row r="15">
          <cell r="I15">
            <v>0</v>
          </cell>
        </row>
        <row r="16">
          <cell r="I16">
            <v>0</v>
          </cell>
        </row>
        <row r="17">
          <cell r="I17">
            <v>0</v>
          </cell>
        </row>
        <row r="18">
          <cell r="I18">
            <v>0</v>
          </cell>
        </row>
        <row r="19">
          <cell r="I19">
            <v>0</v>
          </cell>
        </row>
        <row r="20">
          <cell r="I20">
            <v>0</v>
          </cell>
        </row>
        <row r="21">
          <cell r="I21">
            <v>0</v>
          </cell>
        </row>
        <row r="22">
          <cell r="I22">
            <v>0</v>
          </cell>
        </row>
        <row r="23">
          <cell r="I23">
            <v>0</v>
          </cell>
        </row>
        <row r="24">
          <cell r="I24">
            <v>0</v>
          </cell>
        </row>
        <row r="25">
          <cell r="I25">
            <v>0</v>
          </cell>
        </row>
        <row r="26">
          <cell r="I26">
            <v>0</v>
          </cell>
        </row>
        <row r="27">
          <cell r="I27">
            <v>0</v>
          </cell>
        </row>
        <row r="28">
          <cell r="I28">
            <v>0</v>
          </cell>
        </row>
        <row r="29">
          <cell r="I29">
            <v>0</v>
          </cell>
        </row>
        <row r="30">
          <cell r="I30">
            <v>0</v>
          </cell>
        </row>
        <row r="31">
          <cell r="I31">
            <v>0</v>
          </cell>
        </row>
        <row r="32">
          <cell r="I32">
            <v>0</v>
          </cell>
        </row>
        <row r="33">
          <cell r="I33">
            <v>0</v>
          </cell>
        </row>
        <row r="34">
          <cell r="I34">
            <v>0</v>
          </cell>
        </row>
        <row r="35">
          <cell r="I35">
            <v>0</v>
          </cell>
        </row>
        <row r="36">
          <cell r="I36">
            <v>0</v>
          </cell>
        </row>
        <row r="37">
          <cell r="I37">
            <v>0</v>
          </cell>
        </row>
        <row r="38">
          <cell r="I38">
            <v>0</v>
          </cell>
        </row>
        <row r="39">
          <cell r="I39">
            <v>0</v>
          </cell>
        </row>
        <row r="40">
          <cell r="I40">
            <v>0</v>
          </cell>
        </row>
        <row r="41">
          <cell r="I41">
            <v>0</v>
          </cell>
        </row>
        <row r="42">
          <cell r="I42">
            <v>0</v>
          </cell>
        </row>
        <row r="43">
          <cell r="I43">
            <v>0</v>
          </cell>
        </row>
        <row r="44">
          <cell r="I44">
            <v>0</v>
          </cell>
        </row>
        <row r="45">
          <cell r="I45">
            <v>0</v>
          </cell>
        </row>
        <row r="46">
          <cell r="I46">
            <v>0</v>
          </cell>
        </row>
        <row r="47">
          <cell r="I47">
            <v>0</v>
          </cell>
        </row>
        <row r="48">
          <cell r="I48">
            <v>0</v>
          </cell>
        </row>
        <row r="49">
          <cell r="I49">
            <v>0</v>
          </cell>
        </row>
        <row r="50">
          <cell r="I50">
            <v>0</v>
          </cell>
        </row>
        <row r="51">
          <cell r="A51" t="str">
            <v>Total</v>
          </cell>
          <cell r="C51">
            <v>15750</v>
          </cell>
          <cell r="D51">
            <v>0</v>
          </cell>
          <cell r="E51">
            <v>0</v>
          </cell>
          <cell r="F51">
            <v>0</v>
          </cell>
          <cell r="G51">
            <v>0</v>
          </cell>
          <cell r="I51">
            <v>15750</v>
          </cell>
          <cell r="R51">
            <v>0</v>
          </cell>
          <cell r="S51">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epaid- Prior period expenses"/>
      <sheetName val="Sheet1"/>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Lists"/>
      <sheetName val="Part A"/>
      <sheetName val="Beneficial Owners"/>
      <sheetName val="Directors"/>
      <sheetName val="Subsidiary Companies"/>
      <sheetName val="Balance Sheet"/>
      <sheetName val="Profit and Loss"/>
      <sheetName val="Other Information"/>
      <sheetName val="Part B"/>
      <sheetName val="Part C"/>
      <sheetName val="Schedule 1 - Computation"/>
      <sheetName val="Schedule 2 - Capital Gains"/>
      <sheetName val="Schedule 2 - STCG"/>
      <sheetName val="Schedule  - LTCG"/>
      <sheetName val="Schedule 3 - Depreciation"/>
      <sheetName val="Schedule 4 - House Property"/>
      <sheetName val="Schedule 5 - Other Sources"/>
      <sheetName val="Schedule 6"/>
      <sheetName val="Schedule 7"/>
      <sheetName val="Schedule 8"/>
      <sheetName val="Schedule 9 - Deductions Sec. 10"/>
      <sheetName val="Schedule 10 - Deductions Ch VIA"/>
      <sheetName val="Schedule 11 - Rate Purpose"/>
      <sheetName val="Schedule 12 -Tax @ special rate"/>
      <sheetName val="Schedule 13 - Exempt Income"/>
      <sheetName val="Schedule 14 - Rebate"/>
      <sheetName val="Schedule 15 - tax Sec 115JB"/>
      <sheetName val="Schedule 16- Distributed Profit"/>
      <sheetName val="Schedule 17 - Value of FBT"/>
      <sheetName val="Schedule 18 - Bank Accounts"/>
      <sheetName val="Schedule 19 - Advance Tax"/>
      <sheetName val="Schedule 20 - Self Assmnt Tax"/>
      <sheetName val="Schedule 21 - Dividend Tax"/>
      <sheetName val="Schedule 22 - Advance FBT"/>
      <sheetName val="Schedule 23 - FBT Self Assmnt"/>
      <sheetName val="Schedule 24 - TDS"/>
      <sheetName val="Schedule 25 - TCS"/>
      <sheetName val="Principal Item -Trading"/>
      <sheetName val="Principal Item - Raw material"/>
      <sheetName val="Principal Item - Products"/>
      <sheetName val="Ack"/>
      <sheetName val="sch"/>
      <sheetName val="S-8 to 14"/>
      <sheetName val="S-1,2,3,6,7"/>
    </sheetNames>
    <sheetDataSet>
      <sheetData sheetId="0">
        <row r="2">
          <cell r="A2" t="str">
            <v>1 - Yes</v>
          </cell>
        </row>
        <row r="3">
          <cell r="A3" t="str">
            <v>2 - 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air value"/>
      <sheetName val="fund flow"/>
      <sheetName val="NOF"/>
      <sheetName val="bs08"/>
      <sheetName val="PL08"/>
      <sheetName val="SCH1 to3"/>
      <sheetName val="CASH FLOW"/>
      <sheetName val="Sch 4"/>
      <sheetName val="SCH 5 INVST"/>
      <sheetName val="SCH  6 to 12"/>
      <sheetName val="GROUPINGS"/>
      <sheetName val="9BB"/>
      <sheetName val="Abstract"/>
      <sheetName val="Workings"/>
      <sheetName val="pending"/>
      <sheetName val="Dividend Tally 06"/>
      <sheetName val="00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
      <sheetName val="P&amp;L"/>
      <sheetName val="Cash Flow"/>
      <sheetName val="SCHA &amp; B"/>
      <sheetName val="SCH C"/>
      <sheetName val="Invst Sch D"/>
      <sheetName val="SCH E F &amp; G"/>
      <sheetName val="GROUPINGS"/>
      <sheetName val="pending"/>
      <sheetName val="GROUPING"/>
      <sheetName val="MKT RATE"/>
      <sheetName val=".xls)Final NBFC Report"/>
      <sheetName val=".xls)OLD NBFC report 9B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M22"/>
  <sheetViews>
    <sheetView zoomScale="90" zoomScaleNormal="90" zoomScaleSheetLayoutView="75" zoomScalePageLayoutView="0" workbookViewId="0" topLeftCell="A1">
      <selection activeCell="B1" sqref="B1:J1"/>
    </sheetView>
  </sheetViews>
  <sheetFormatPr defaultColWidth="10.140625" defaultRowHeight="18.75" customHeight="1"/>
  <cols>
    <col min="1" max="1" width="1.7109375" style="2" customWidth="1"/>
    <col min="2" max="2" width="21.00390625" style="2" customWidth="1"/>
    <col min="3" max="3" width="11.28125" style="2" customWidth="1"/>
    <col min="4" max="4" width="12.00390625" style="2" customWidth="1"/>
    <col min="5" max="5" width="11.28125" style="2" customWidth="1"/>
    <col min="6" max="6" width="10.8515625" style="2" customWidth="1"/>
    <col min="7" max="7" width="10.57421875" style="2" customWidth="1"/>
    <col min="8" max="8" width="11.421875" style="2" customWidth="1"/>
    <col min="9" max="9" width="13.28125" style="2" customWidth="1"/>
    <col min="10" max="10" width="12.28125" style="2" customWidth="1"/>
    <col min="11" max="11" width="10.140625" style="2" customWidth="1"/>
    <col min="12" max="12" width="11.28125" style="2" bestFit="1" customWidth="1"/>
    <col min="13" max="16384" width="10.140625" style="2" customWidth="1"/>
  </cols>
  <sheetData>
    <row r="1" spans="2:10" ht="18.75" customHeight="1">
      <c r="B1" s="313" t="s">
        <v>0</v>
      </c>
      <c r="C1" s="313"/>
      <c r="D1" s="313"/>
      <c r="E1" s="313"/>
      <c r="F1" s="313"/>
      <c r="G1" s="313"/>
      <c r="H1" s="313"/>
      <c r="I1" s="313"/>
      <c r="J1" s="313"/>
    </row>
    <row r="2" spans="2:10" ht="18.75" customHeight="1">
      <c r="B2" s="313" t="s">
        <v>25</v>
      </c>
      <c r="C2" s="313"/>
      <c r="D2" s="313"/>
      <c r="E2" s="313"/>
      <c r="F2" s="313"/>
      <c r="G2" s="313"/>
      <c r="H2" s="313"/>
      <c r="I2" s="313"/>
      <c r="J2" s="313"/>
    </row>
    <row r="3" spans="2:10" ht="18.75" customHeight="1">
      <c r="B3" s="313" t="s">
        <v>26</v>
      </c>
      <c r="C3" s="313"/>
      <c r="D3" s="313"/>
      <c r="E3" s="313"/>
      <c r="F3" s="313"/>
      <c r="G3" s="313"/>
      <c r="H3" s="313"/>
      <c r="I3" s="313"/>
      <c r="J3" s="313"/>
    </row>
    <row r="5" ht="18.75" customHeight="1">
      <c r="B5" s="3" t="s">
        <v>1</v>
      </c>
    </row>
    <row r="7" spans="2:10" ht="18.75" customHeight="1">
      <c r="B7" s="314" t="s">
        <v>2</v>
      </c>
      <c r="C7" s="314"/>
      <c r="D7" s="314"/>
      <c r="E7" s="314"/>
      <c r="F7" s="314"/>
      <c r="G7" s="314"/>
      <c r="H7" s="314"/>
      <c r="I7" s="314"/>
      <c r="J7" s="314"/>
    </row>
    <row r="8" spans="2:10" ht="18.75" customHeight="1">
      <c r="B8" s="314"/>
      <c r="C8" s="314"/>
      <c r="D8" s="314"/>
      <c r="E8" s="314"/>
      <c r="F8" s="314"/>
      <c r="G8" s="314"/>
      <c r="H8" s="314"/>
      <c r="I8" s="314"/>
      <c r="J8" s="314"/>
    </row>
    <row r="9" spans="2:10" ht="18.75" customHeight="1" thickBot="1">
      <c r="B9" s="4"/>
      <c r="C9" s="4"/>
      <c r="D9" s="4"/>
      <c r="E9" s="4"/>
      <c r="F9" s="4"/>
      <c r="G9" s="4"/>
      <c r="H9" s="4"/>
      <c r="I9" s="4"/>
      <c r="J9" s="4"/>
    </row>
    <row r="10" spans="3:10" ht="18.75" customHeight="1" thickTop="1">
      <c r="C10" s="5"/>
      <c r="D10" s="5"/>
      <c r="E10" s="5" t="s">
        <v>3</v>
      </c>
      <c r="F10" s="5"/>
      <c r="G10" s="5"/>
      <c r="H10" s="5"/>
      <c r="I10" s="5" t="s">
        <v>4</v>
      </c>
      <c r="J10" s="5"/>
    </row>
    <row r="11" spans="3:10" ht="18.75" customHeight="1">
      <c r="C11" s="5" t="s">
        <v>5</v>
      </c>
      <c r="D11" s="5" t="s">
        <v>6</v>
      </c>
      <c r="E11" s="6" t="s">
        <v>7</v>
      </c>
      <c r="F11" s="5" t="s">
        <v>8</v>
      </c>
      <c r="G11" s="5" t="s">
        <v>8</v>
      </c>
      <c r="H11" s="5"/>
      <c r="I11" s="5" t="s">
        <v>9</v>
      </c>
      <c r="J11" s="5" t="s">
        <v>6</v>
      </c>
    </row>
    <row r="12" spans="3:10" ht="18.75" customHeight="1">
      <c r="C12" s="5" t="s">
        <v>10</v>
      </c>
      <c r="D12" s="7" t="s">
        <v>16</v>
      </c>
      <c r="E12" s="7" t="s">
        <v>11</v>
      </c>
      <c r="F12" s="7" t="s">
        <v>12</v>
      </c>
      <c r="G12" s="7" t="s">
        <v>13</v>
      </c>
      <c r="H12" s="7" t="s">
        <v>14</v>
      </c>
      <c r="I12" s="7" t="s">
        <v>15</v>
      </c>
      <c r="J12" s="7" t="s">
        <v>23</v>
      </c>
    </row>
    <row r="13" spans="2:10" ht="18.75" customHeight="1" thickBot="1">
      <c r="B13" s="8" t="s">
        <v>17</v>
      </c>
      <c r="C13" s="4" t="s">
        <v>18</v>
      </c>
      <c r="D13" s="9" t="s">
        <v>19</v>
      </c>
      <c r="E13" s="9" t="s">
        <v>20</v>
      </c>
      <c r="F13" s="9" t="s">
        <v>19</v>
      </c>
      <c r="G13" s="9"/>
      <c r="H13" s="9" t="s">
        <v>19</v>
      </c>
      <c r="I13" s="9" t="s">
        <v>19</v>
      </c>
      <c r="J13" s="9" t="s">
        <v>19</v>
      </c>
    </row>
    <row r="14" spans="4:12" ht="18.75" customHeight="1" thickTop="1">
      <c r="D14" s="10"/>
      <c r="E14" s="10"/>
      <c r="F14" s="10"/>
      <c r="G14" s="10"/>
      <c r="H14" s="10"/>
      <c r="I14" s="10"/>
      <c r="J14" s="10"/>
      <c r="L14" s="1"/>
    </row>
    <row r="15" spans="2:12" ht="18.75" customHeight="1">
      <c r="B15" s="2" t="s">
        <v>24</v>
      </c>
      <c r="C15" s="11">
        <v>0.15</v>
      </c>
      <c r="D15" s="12">
        <v>3205.35</v>
      </c>
      <c r="E15" s="13"/>
      <c r="F15" s="14">
        <v>0</v>
      </c>
      <c r="G15" s="15">
        <v>0</v>
      </c>
      <c r="H15" s="12">
        <f>+D15+F15-G15</f>
        <v>3205.35</v>
      </c>
      <c r="I15" s="12">
        <f>H15*C15</f>
        <v>480.80249999999995</v>
      </c>
      <c r="J15" s="12">
        <f>+H15-I15</f>
        <v>2724.5475</v>
      </c>
      <c r="L15" s="1"/>
    </row>
    <row r="16" spans="3:12" ht="18.75" customHeight="1">
      <c r="C16" s="11"/>
      <c r="D16" s="12"/>
      <c r="E16" s="13"/>
      <c r="F16" s="14"/>
      <c r="G16" s="15"/>
      <c r="H16" s="12"/>
      <c r="I16" s="12"/>
      <c r="J16" s="12"/>
      <c r="L16" s="1"/>
    </row>
    <row r="17" spans="2:12" ht="18.75" customHeight="1">
      <c r="B17" s="2" t="s">
        <v>21</v>
      </c>
      <c r="C17" s="11">
        <v>0.1</v>
      </c>
      <c r="D17" s="12">
        <v>100657.8</v>
      </c>
      <c r="E17" s="13"/>
      <c r="F17" s="14">
        <v>0</v>
      </c>
      <c r="G17" s="15">
        <v>0</v>
      </c>
      <c r="H17" s="12">
        <f>+D17+F17-G17</f>
        <v>100657.8</v>
      </c>
      <c r="I17" s="12">
        <f>(H17*C17)</f>
        <v>10065.78</v>
      </c>
      <c r="J17" s="12">
        <f>+H17-I17</f>
        <v>90592.02</v>
      </c>
      <c r="L17" s="1"/>
    </row>
    <row r="18" spans="3:12" ht="18.75" customHeight="1">
      <c r="C18" s="11"/>
      <c r="D18" s="12"/>
      <c r="E18" s="13"/>
      <c r="F18" s="14"/>
      <c r="G18" s="15"/>
      <c r="H18" s="12"/>
      <c r="I18" s="12"/>
      <c r="J18" s="12"/>
      <c r="L18" s="1"/>
    </row>
    <row r="19" spans="2:13" ht="18.75" customHeight="1" thickBot="1">
      <c r="B19" s="16" t="s">
        <v>22</v>
      </c>
      <c r="C19" s="17"/>
      <c r="D19" s="18">
        <f>SUM(D14:D18)</f>
        <v>103863.15000000001</v>
      </c>
      <c r="E19" s="18"/>
      <c r="F19" s="18">
        <f>SUM(F14:F18)</f>
        <v>0</v>
      </c>
      <c r="G19" s="18">
        <f>SUM(G14:G18)</f>
        <v>0</v>
      </c>
      <c r="H19" s="18">
        <f>SUM(H14:H18)</f>
        <v>103863.15000000001</v>
      </c>
      <c r="I19" s="18">
        <f>SUM(I14:I18)</f>
        <v>10546.5825</v>
      </c>
      <c r="J19" s="18">
        <f>SUM(J14:J18)</f>
        <v>93316.5675</v>
      </c>
      <c r="L19" s="1"/>
      <c r="M19" s="19"/>
    </row>
    <row r="20" spans="3:10" ht="18.75" customHeight="1" thickTop="1">
      <c r="C20" s="5"/>
      <c r="J20" s="1"/>
    </row>
    <row r="21" spans="3:9" ht="18.75" customHeight="1">
      <c r="C21" s="5"/>
      <c r="I21" s="1"/>
    </row>
    <row r="22" ht="18.75" customHeight="1">
      <c r="C22" s="5"/>
    </row>
  </sheetData>
  <sheetProtection/>
  <mergeCells count="4">
    <mergeCell ref="B1:J1"/>
    <mergeCell ref="B2:J2"/>
    <mergeCell ref="B3:J3"/>
    <mergeCell ref="B7:J8"/>
  </mergeCells>
  <printOptions horizontalCentered="1"/>
  <pageMargins left="0.67" right="0.4" top="0.75" bottom="0.75" header="0.5" footer="0.5"/>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F141"/>
  <sheetViews>
    <sheetView zoomScalePageLayoutView="0" workbookViewId="0" topLeftCell="A1">
      <selection activeCell="A1" sqref="A1:IV16384"/>
    </sheetView>
  </sheetViews>
  <sheetFormatPr defaultColWidth="9.140625" defaultRowHeight="15"/>
  <cols>
    <col min="1" max="1" width="64.57421875" style="102" customWidth="1"/>
    <col min="2" max="2" width="15.7109375" style="100" customWidth="1"/>
    <col min="3" max="3" width="15.00390625" style="100" customWidth="1"/>
    <col min="4" max="4" width="16.57421875" style="100" customWidth="1"/>
    <col min="5" max="5" width="16.00390625" style="101" customWidth="1"/>
    <col min="6" max="16384" width="9.140625" style="102" customWidth="1"/>
  </cols>
  <sheetData>
    <row r="1" spans="1:6" s="99" customFormat="1" ht="20.25">
      <c r="A1" s="315" t="s">
        <v>39</v>
      </c>
      <c r="B1" s="315"/>
      <c r="C1" s="315"/>
      <c r="D1" s="315"/>
      <c r="E1" s="315"/>
      <c r="F1" s="315"/>
    </row>
    <row r="2" spans="1:6" ht="12.75" customHeight="1" hidden="1">
      <c r="A2" s="316" t="s">
        <v>40</v>
      </c>
      <c r="B2" s="316"/>
      <c r="C2" s="316"/>
      <c r="D2" s="316"/>
      <c r="E2" s="316"/>
      <c r="F2" s="316"/>
    </row>
    <row r="3" spans="1:6" ht="15.75">
      <c r="A3" s="317" t="s">
        <v>41</v>
      </c>
      <c r="B3" s="317"/>
      <c r="C3" s="317"/>
      <c r="D3" s="317"/>
      <c r="E3" s="317"/>
      <c r="F3" s="317"/>
    </row>
    <row r="4" spans="1:5" ht="15">
      <c r="A4" s="321" t="s">
        <v>199</v>
      </c>
      <c r="B4" s="321"/>
      <c r="C4" s="321"/>
      <c r="D4" s="321"/>
      <c r="E4" s="321"/>
    </row>
    <row r="5" spans="1:5" ht="12.75">
      <c r="A5" s="103"/>
      <c r="E5" s="104" t="s">
        <v>129</v>
      </c>
    </row>
    <row r="6" spans="1:5" ht="15" customHeight="1">
      <c r="A6" s="153" t="s">
        <v>61</v>
      </c>
      <c r="B6" s="322" t="s">
        <v>200</v>
      </c>
      <c r="C6" s="323"/>
      <c r="D6" s="324" t="s">
        <v>198</v>
      </c>
      <c r="E6" s="325"/>
    </row>
    <row r="7" spans="1:5" ht="15" customHeight="1">
      <c r="A7" s="105"/>
      <c r="B7" s="154"/>
      <c r="C7" s="155"/>
      <c r="D7" s="156"/>
      <c r="E7" s="157"/>
    </row>
    <row r="8" spans="1:5" ht="15" customHeight="1">
      <c r="A8" s="106" t="s">
        <v>130</v>
      </c>
      <c r="B8" s="107"/>
      <c r="C8" s="108"/>
      <c r="D8" s="109"/>
      <c r="E8" s="110"/>
    </row>
    <row r="9" spans="1:5" ht="15" customHeight="1">
      <c r="A9" s="106"/>
      <c r="B9" s="107"/>
      <c r="C9" s="108"/>
      <c r="D9" s="109"/>
      <c r="E9" s="110"/>
    </row>
    <row r="10" spans="1:5" ht="15" customHeight="1">
      <c r="A10" s="106" t="s">
        <v>131</v>
      </c>
      <c r="B10" s="109"/>
      <c r="C10" s="108">
        <v>15704</v>
      </c>
      <c r="D10" s="109"/>
      <c r="E10" s="108">
        <v>30528</v>
      </c>
    </row>
    <row r="11" spans="1:5" ht="15" customHeight="1">
      <c r="A11" s="106"/>
      <c r="B11" s="109"/>
      <c r="C11" s="108"/>
      <c r="D11" s="109"/>
      <c r="E11" s="108"/>
    </row>
    <row r="12" spans="1:5" ht="15" customHeight="1">
      <c r="A12" s="106" t="s">
        <v>132</v>
      </c>
      <c r="B12" s="109"/>
      <c r="C12" s="110"/>
      <c r="D12" s="109"/>
      <c r="E12" s="110"/>
    </row>
    <row r="13" spans="1:5" ht="16.5" customHeight="1">
      <c r="A13" s="111" t="s">
        <v>133</v>
      </c>
      <c r="B13" s="109">
        <v>23916</v>
      </c>
      <c r="C13" s="110"/>
      <c r="D13" s="109">
        <v>43627</v>
      </c>
      <c r="E13" s="110"/>
    </row>
    <row r="14" spans="1:5" ht="15" customHeight="1">
      <c r="A14" s="111" t="s">
        <v>134</v>
      </c>
      <c r="B14" s="109">
        <v>0</v>
      </c>
      <c r="C14" s="110"/>
      <c r="D14" s="109">
        <v>-49529</v>
      </c>
      <c r="E14" s="110"/>
    </row>
    <row r="15" spans="1:5" ht="15" customHeight="1">
      <c r="A15" s="105"/>
      <c r="B15" s="109"/>
      <c r="C15" s="110">
        <f>SUM(B13:B14)</f>
        <v>23916</v>
      </c>
      <c r="D15" s="109"/>
      <c r="E15" s="110">
        <f>SUM(D13:D14)</f>
        <v>-5902</v>
      </c>
    </row>
    <row r="16" spans="1:5" ht="15" customHeight="1">
      <c r="A16" s="106" t="s">
        <v>135</v>
      </c>
      <c r="B16" s="109"/>
      <c r="C16" s="155">
        <f>+C10+C15</f>
        <v>39620</v>
      </c>
      <c r="D16" s="109"/>
      <c r="E16" s="155">
        <f>+E10+E15</f>
        <v>24626</v>
      </c>
    </row>
    <row r="17" spans="1:5" ht="12.75">
      <c r="A17" s="106"/>
      <c r="B17" s="109"/>
      <c r="C17" s="108"/>
      <c r="D17" s="109"/>
      <c r="E17" s="108"/>
    </row>
    <row r="18" spans="1:5" ht="15" customHeight="1">
      <c r="A18" s="112" t="s">
        <v>136</v>
      </c>
      <c r="B18" s="109"/>
      <c r="C18" s="110"/>
      <c r="D18" s="109"/>
      <c r="E18" s="110"/>
    </row>
    <row r="19" spans="1:5" ht="12.75">
      <c r="A19" s="113" t="s">
        <v>137</v>
      </c>
      <c r="B19" s="109"/>
      <c r="C19" s="110"/>
      <c r="D19" s="109"/>
      <c r="E19" s="110"/>
    </row>
    <row r="20" spans="1:5" ht="15" customHeight="1">
      <c r="A20" s="111" t="s">
        <v>138</v>
      </c>
      <c r="B20" s="109">
        <f>+'[32]Bal Sht'!F40-'[32]Bal Sht'!E40</f>
        <v>0</v>
      </c>
      <c r="C20" s="110"/>
      <c r="D20" s="109">
        <v>0</v>
      </c>
      <c r="E20" s="110"/>
    </row>
    <row r="21" spans="1:5" ht="15" customHeight="1">
      <c r="A21" s="111" t="s">
        <v>139</v>
      </c>
      <c r="B21" s="109">
        <v>-1517191</v>
      </c>
      <c r="C21" s="110"/>
      <c r="D21" s="109">
        <v>6318449</v>
      </c>
      <c r="E21" s="110"/>
    </row>
    <row r="22" spans="1:5" ht="15" customHeight="1">
      <c r="A22" s="111" t="s">
        <v>127</v>
      </c>
      <c r="B22" s="109">
        <v>2555265.29</v>
      </c>
      <c r="C22" s="110"/>
      <c r="D22" s="109">
        <v>-1428895</v>
      </c>
      <c r="E22" s="110"/>
    </row>
    <row r="23" spans="1:5" ht="15" customHeight="1">
      <c r="A23" s="105"/>
      <c r="B23" s="109"/>
      <c r="C23" s="110"/>
      <c r="D23" s="109"/>
      <c r="E23" s="110"/>
    </row>
    <row r="24" spans="1:5" ht="12.75">
      <c r="A24" s="113" t="s">
        <v>140</v>
      </c>
      <c r="B24" s="109"/>
      <c r="C24" s="110"/>
      <c r="D24" s="109"/>
      <c r="E24" s="110"/>
    </row>
    <row r="25" spans="1:5" ht="15" customHeight="1">
      <c r="A25" s="111" t="s">
        <v>141</v>
      </c>
      <c r="B25" s="109">
        <f>-13123+15375</f>
        <v>2252</v>
      </c>
      <c r="C25" s="110"/>
      <c r="D25" s="109">
        <v>-42682150</v>
      </c>
      <c r="E25" s="110"/>
    </row>
    <row r="26" spans="1:5" ht="15" customHeight="1">
      <c r="A26" s="111" t="s">
        <v>142</v>
      </c>
      <c r="B26" s="109">
        <f>-'[33]Balance Sheet'!E56+'[33]Balance Sheet'!D56</f>
        <v>0</v>
      </c>
      <c r="C26" s="110"/>
      <c r="D26" s="109">
        <v>3561</v>
      </c>
      <c r="E26" s="110"/>
    </row>
    <row r="27" spans="1:5" ht="15" customHeight="1">
      <c r="A27" s="105"/>
      <c r="B27" s="109"/>
      <c r="C27" s="114">
        <f>SUM(B20:B26)</f>
        <v>1040326.29</v>
      </c>
      <c r="D27" s="109"/>
      <c r="E27" s="114">
        <f>SUM(D20:D26)</f>
        <v>-37789035</v>
      </c>
    </row>
    <row r="28" spans="1:5" ht="15" customHeight="1">
      <c r="A28" s="115" t="s">
        <v>143</v>
      </c>
      <c r="B28" s="109"/>
      <c r="C28" s="108">
        <f>+C16+C27</f>
        <v>1079946.29</v>
      </c>
      <c r="D28" s="109"/>
      <c r="E28" s="108">
        <f>+E16+E27</f>
        <v>-37764409</v>
      </c>
    </row>
    <row r="29" spans="1:5" ht="15" customHeight="1">
      <c r="A29" s="105" t="s">
        <v>144</v>
      </c>
      <c r="B29" s="109"/>
      <c r="C29" s="110">
        <v>0</v>
      </c>
      <c r="D29" s="109"/>
      <c r="E29" s="109">
        <v>0</v>
      </c>
    </row>
    <row r="30" spans="1:5" ht="15" customHeight="1">
      <c r="A30" s="105"/>
      <c r="B30" s="109"/>
      <c r="C30" s="110"/>
      <c r="D30" s="109"/>
      <c r="E30" s="110">
        <v>0</v>
      </c>
    </row>
    <row r="31" spans="1:5" ht="15" customHeight="1">
      <c r="A31" s="106" t="s">
        <v>145</v>
      </c>
      <c r="B31" s="109"/>
      <c r="C31" s="158">
        <f>SUM(C28:C29)</f>
        <v>1079946.29</v>
      </c>
      <c r="D31" s="109"/>
      <c r="E31" s="158">
        <f>E28+E29</f>
        <v>-37764409</v>
      </c>
    </row>
    <row r="32" spans="1:5" ht="12.75">
      <c r="A32" s="106"/>
      <c r="B32" s="109"/>
      <c r="C32" s="108"/>
      <c r="D32" s="109"/>
      <c r="E32" s="110"/>
    </row>
    <row r="33" spans="1:5" ht="15" customHeight="1">
      <c r="A33" s="106" t="s">
        <v>146</v>
      </c>
      <c r="B33" s="109"/>
      <c r="C33" s="110"/>
      <c r="D33" s="109"/>
      <c r="E33" s="110"/>
    </row>
    <row r="34" spans="1:5" ht="15" customHeight="1">
      <c r="A34" s="111" t="s">
        <v>147</v>
      </c>
      <c r="B34" s="109"/>
      <c r="C34" s="110">
        <v>-13164</v>
      </c>
      <c r="D34" s="109"/>
      <c r="E34" s="110"/>
    </row>
    <row r="35" spans="1:5" ht="15" customHeight="1">
      <c r="A35" s="111" t="s">
        <v>148</v>
      </c>
      <c r="B35" s="109"/>
      <c r="C35" s="110" t="e">
        <f>+'[33]Tangible FA'!E34+'[33]Intangible FA'!E28</f>
        <v>#REF!</v>
      </c>
      <c r="D35" s="109"/>
      <c r="E35" s="110">
        <v>-17974</v>
      </c>
    </row>
    <row r="36" spans="1:5" ht="15" customHeight="1">
      <c r="A36" s="111" t="s">
        <v>149</v>
      </c>
      <c r="B36" s="109"/>
      <c r="C36" s="110">
        <v>0</v>
      </c>
      <c r="D36" s="109"/>
      <c r="E36" s="110">
        <v>1861473</v>
      </c>
    </row>
    <row r="37" spans="1:5" ht="15" customHeight="1">
      <c r="A37" s="105"/>
      <c r="B37" s="109"/>
      <c r="C37" s="110"/>
      <c r="D37" s="109"/>
      <c r="E37" s="110"/>
    </row>
    <row r="38" spans="1:5" ht="15" customHeight="1">
      <c r="A38" s="106" t="s">
        <v>150</v>
      </c>
      <c r="B38" s="109"/>
      <c r="C38" s="158" t="e">
        <f>SUM(C34:C36)</f>
        <v>#REF!</v>
      </c>
      <c r="D38" s="109"/>
      <c r="E38" s="158">
        <f>SUM(E34:E36)</f>
        <v>1843499</v>
      </c>
    </row>
    <row r="39" spans="1:5" ht="12.75">
      <c r="A39" s="106"/>
      <c r="B39" s="109"/>
      <c r="C39" s="108"/>
      <c r="D39" s="109"/>
      <c r="E39" s="110"/>
    </row>
    <row r="40" spans="1:5" ht="15" customHeight="1">
      <c r="A40" s="106" t="s">
        <v>151</v>
      </c>
      <c r="B40" s="109"/>
      <c r="C40" s="110"/>
      <c r="D40" s="109"/>
      <c r="E40" s="110"/>
    </row>
    <row r="41" spans="1:5" ht="15" customHeight="1">
      <c r="A41" s="111" t="s">
        <v>204</v>
      </c>
      <c r="B41" s="109"/>
      <c r="C41" s="110">
        <v>-1382433.7400000002</v>
      </c>
      <c r="D41" s="109"/>
      <c r="E41" s="110">
        <v>0</v>
      </c>
    </row>
    <row r="42" spans="1:5" ht="15" customHeight="1">
      <c r="A42" s="111"/>
      <c r="B42" s="109"/>
      <c r="C42" s="110">
        <f>+'[33]Notes 12-18'!E19</f>
        <v>0</v>
      </c>
      <c r="D42" s="109"/>
      <c r="E42" s="110">
        <v>0</v>
      </c>
    </row>
    <row r="43" spans="1:5" ht="15" customHeight="1">
      <c r="A43" s="106" t="s">
        <v>152</v>
      </c>
      <c r="B43" s="109"/>
      <c r="C43" s="158">
        <f>SUM(C41:C42)</f>
        <v>-1382433.7400000002</v>
      </c>
      <c r="D43" s="109"/>
      <c r="E43" s="158">
        <f>SUM(E40:E42)</f>
        <v>0</v>
      </c>
    </row>
    <row r="44" spans="1:5" ht="15" customHeight="1">
      <c r="A44" s="106"/>
      <c r="B44" s="109"/>
      <c r="C44" s="108"/>
      <c r="D44" s="109"/>
      <c r="E44" s="110"/>
    </row>
    <row r="45" spans="1:5" ht="15" customHeight="1">
      <c r="A45" s="106" t="s">
        <v>153</v>
      </c>
      <c r="B45" s="109"/>
      <c r="C45" s="108" t="e">
        <f>+C31+C38+C43</f>
        <v>#REF!</v>
      </c>
      <c r="D45" s="109"/>
      <c r="E45" s="108">
        <f>+E31+E38+E43</f>
        <v>-35920910</v>
      </c>
    </row>
    <row r="46" spans="1:5" ht="15" customHeight="1">
      <c r="A46" s="106"/>
      <c r="B46" s="109"/>
      <c r="C46" s="108"/>
      <c r="D46" s="109"/>
      <c r="E46" s="108"/>
    </row>
    <row r="47" spans="1:5" ht="15" customHeight="1">
      <c r="A47" s="106" t="s">
        <v>154</v>
      </c>
      <c r="B47" s="109"/>
      <c r="C47" s="108">
        <f>C51-C49</f>
        <v>-315651</v>
      </c>
      <c r="D47" s="109"/>
      <c r="E47" s="108">
        <f>E51-E49</f>
        <v>-35920910</v>
      </c>
    </row>
    <row r="48" spans="1:5" ht="15" customHeight="1">
      <c r="A48" s="106"/>
      <c r="B48" s="109"/>
      <c r="C48" s="108"/>
      <c r="D48" s="109"/>
      <c r="E48" s="108"/>
    </row>
    <row r="49" spans="1:5" ht="15" customHeight="1">
      <c r="A49" s="116" t="s">
        <v>155</v>
      </c>
      <c r="B49" s="117"/>
      <c r="C49" s="108">
        <v>593203</v>
      </c>
      <c r="D49" s="117"/>
      <c r="E49" s="108">
        <v>36514113</v>
      </c>
    </row>
    <row r="50" spans="1:5" ht="15" customHeight="1">
      <c r="A50" s="118"/>
      <c r="B50" s="117"/>
      <c r="C50" s="108"/>
      <c r="D50" s="117"/>
      <c r="E50" s="108"/>
    </row>
    <row r="51" spans="1:5" ht="15" customHeight="1">
      <c r="A51" s="116" t="s">
        <v>156</v>
      </c>
      <c r="B51" s="117"/>
      <c r="C51" s="108">
        <v>277552</v>
      </c>
      <c r="D51" s="117"/>
      <c r="E51" s="108">
        <f>E49+E45</f>
        <v>593203</v>
      </c>
    </row>
    <row r="52" spans="1:5" ht="15" customHeight="1">
      <c r="A52" s="119"/>
      <c r="B52" s="120"/>
      <c r="C52" s="121"/>
      <c r="D52" s="122"/>
      <c r="E52" s="121"/>
    </row>
    <row r="53" spans="1:3" ht="15" customHeight="1" hidden="1">
      <c r="A53" s="123"/>
      <c r="B53" s="124"/>
      <c r="C53" s="100" t="e">
        <f>+C45-C47</f>
        <v>#REF!</v>
      </c>
    </row>
    <row r="54" spans="2:4" s="99" customFormat="1" ht="12.75">
      <c r="B54" s="98"/>
      <c r="C54" s="98"/>
      <c r="D54" s="98"/>
    </row>
    <row r="55" spans="1:5" s="127" customFormat="1" ht="12.75" hidden="1">
      <c r="A55" s="326" t="s">
        <v>128</v>
      </c>
      <c r="B55" s="326"/>
      <c r="C55" s="326"/>
      <c r="D55" s="125"/>
      <c r="E55" s="126"/>
    </row>
    <row r="56" spans="1:4" ht="15" customHeight="1">
      <c r="A56" s="128" t="s">
        <v>157</v>
      </c>
      <c r="B56" s="124"/>
      <c r="C56" s="124"/>
      <c r="D56" s="124"/>
    </row>
    <row r="57" spans="1:4" ht="15" customHeight="1">
      <c r="A57" s="124" t="s">
        <v>158</v>
      </c>
      <c r="B57" s="124"/>
      <c r="C57" s="124"/>
      <c r="D57" s="124"/>
    </row>
    <row r="58" spans="1:4" ht="15" customHeight="1">
      <c r="A58" s="124"/>
      <c r="B58" s="104"/>
      <c r="C58" s="104"/>
      <c r="D58" s="124"/>
    </row>
    <row r="59" spans="1:5" ht="15" customHeight="1">
      <c r="A59" s="124"/>
      <c r="D59" s="159" t="s">
        <v>200</v>
      </c>
      <c r="E59" s="159" t="s">
        <v>198</v>
      </c>
    </row>
    <row r="60" spans="1:5" ht="15" customHeight="1">
      <c r="A60" s="129" t="s">
        <v>159</v>
      </c>
      <c r="D60" s="109">
        <v>12158</v>
      </c>
      <c r="E60" s="130">
        <v>12060</v>
      </c>
    </row>
    <row r="61" spans="1:5" ht="15" customHeight="1">
      <c r="A61" s="129" t="s">
        <v>160</v>
      </c>
      <c r="D61" s="130">
        <f>265394-12213.9</f>
        <v>253180.1</v>
      </c>
      <c r="E61" s="130">
        <f>581143-49663.9</f>
        <v>531479.1</v>
      </c>
    </row>
    <row r="62" spans="1:5" ht="15" customHeight="1">
      <c r="A62" s="129" t="s">
        <v>161</v>
      </c>
      <c r="D62" s="130">
        <f>+'[32]Notes 4-15'!C143</f>
        <v>0</v>
      </c>
      <c r="E62" s="130">
        <v>0</v>
      </c>
    </row>
    <row r="63" spans="1:5" ht="15" customHeight="1">
      <c r="A63" s="131" t="s">
        <v>162</v>
      </c>
      <c r="D63" s="160">
        <f>SUM(D60:D62)</f>
        <v>265338.1</v>
      </c>
      <c r="E63" s="160">
        <f>SUM(E60:E62)</f>
        <v>543539.1</v>
      </c>
    </row>
    <row r="64" spans="1:5" ht="15" customHeight="1">
      <c r="A64" s="132" t="s">
        <v>163</v>
      </c>
      <c r="D64" s="130">
        <v>12213.9</v>
      </c>
      <c r="E64" s="130">
        <v>49663.9</v>
      </c>
    </row>
    <row r="65" spans="1:5" ht="15" customHeight="1">
      <c r="A65" s="132" t="s">
        <v>164</v>
      </c>
      <c r="D65" s="130">
        <v>0</v>
      </c>
      <c r="E65" s="130">
        <v>0</v>
      </c>
    </row>
    <row r="66" spans="1:5" ht="15" customHeight="1">
      <c r="A66" s="132" t="s">
        <v>165</v>
      </c>
      <c r="D66" s="130">
        <f>+'[32]Notes 4-15'!C89</f>
        <v>0</v>
      </c>
      <c r="E66" s="130">
        <v>0</v>
      </c>
    </row>
    <row r="67" spans="1:5" ht="15" customHeight="1">
      <c r="A67" s="131" t="s">
        <v>166</v>
      </c>
      <c r="D67" s="161">
        <f>SUM(D63:D66)</f>
        <v>277552</v>
      </c>
      <c r="E67" s="161">
        <f>SUM(E63:E66)</f>
        <v>593203</v>
      </c>
    </row>
    <row r="68" spans="2:4" ht="15" customHeight="1">
      <c r="B68" s="124" t="s">
        <v>119</v>
      </c>
      <c r="C68" s="124"/>
      <c r="D68" s="124"/>
    </row>
    <row r="69" spans="1:5" ht="30.75" customHeight="1">
      <c r="A69" s="318" t="s">
        <v>167</v>
      </c>
      <c r="B69" s="319"/>
      <c r="C69" s="319"/>
      <c r="D69" s="319"/>
      <c r="E69" s="319"/>
    </row>
    <row r="70" spans="1:4" ht="12.75">
      <c r="A70" s="124"/>
      <c r="B70" s="124"/>
      <c r="C70" s="124"/>
      <c r="D70" s="124"/>
    </row>
    <row r="71" spans="1:5" ht="14.25" customHeight="1">
      <c r="A71" s="318" t="s">
        <v>168</v>
      </c>
      <c r="B71" s="318"/>
      <c r="C71" s="318"/>
      <c r="D71" s="318"/>
      <c r="E71" s="318"/>
    </row>
    <row r="72" spans="1:5" ht="12.75">
      <c r="A72" s="124" t="s">
        <v>169</v>
      </c>
      <c r="B72" s="124"/>
      <c r="C72" s="124"/>
      <c r="D72" s="124"/>
      <c r="E72" s="124"/>
    </row>
    <row r="73" spans="1:4" ht="12.75">
      <c r="A73" s="124" t="s">
        <v>170</v>
      </c>
      <c r="B73" s="124"/>
      <c r="C73" s="124"/>
      <c r="D73" s="124"/>
    </row>
    <row r="74" spans="1:4" ht="12.75">
      <c r="A74" s="124" t="s">
        <v>171</v>
      </c>
      <c r="B74" s="124"/>
      <c r="C74" s="124"/>
      <c r="D74" s="124"/>
    </row>
    <row r="75" spans="1:4" ht="12.75">
      <c r="A75" s="124" t="s">
        <v>172</v>
      </c>
      <c r="B75" s="124"/>
      <c r="C75" s="124"/>
      <c r="D75" s="124"/>
    </row>
    <row r="76" spans="1:4" ht="15" customHeight="1">
      <c r="A76" s="124"/>
      <c r="B76" s="124"/>
      <c r="C76" s="124"/>
      <c r="D76" s="124"/>
    </row>
    <row r="77" spans="1:4" ht="15" customHeight="1">
      <c r="A77" s="320" t="s">
        <v>173</v>
      </c>
      <c r="B77" s="320"/>
      <c r="C77" s="320"/>
      <c r="D77" s="124"/>
    </row>
    <row r="78" spans="1:4" ht="15" customHeight="1">
      <c r="A78" s="124"/>
      <c r="B78" s="124"/>
      <c r="C78" s="124"/>
      <c r="D78" s="124"/>
    </row>
    <row r="79" spans="1:4" ht="15" customHeight="1">
      <c r="A79" s="103" t="s">
        <v>174</v>
      </c>
      <c r="B79" s="124"/>
      <c r="D79" s="124"/>
    </row>
    <row r="80" spans="1:4" ht="15" customHeight="1">
      <c r="A80" s="103"/>
      <c r="B80" s="124"/>
      <c r="C80" s="128"/>
      <c r="D80" s="124"/>
    </row>
    <row r="81" spans="1:4" ht="12.75">
      <c r="A81" s="103"/>
      <c r="B81" s="124"/>
      <c r="C81" s="128"/>
      <c r="D81" s="124"/>
    </row>
    <row r="82" spans="1:4" s="137" customFormat="1" ht="15">
      <c r="A82" s="133"/>
      <c r="B82" s="134"/>
      <c r="C82" s="135"/>
      <c r="D82" s="136"/>
    </row>
    <row r="83" spans="1:4" s="137" customFormat="1" ht="12.75">
      <c r="A83" s="138"/>
      <c r="B83" s="136"/>
      <c r="C83" s="135"/>
      <c r="D83" s="136"/>
    </row>
    <row r="84" spans="1:4" s="137" customFormat="1" ht="14.25">
      <c r="A84" s="139"/>
      <c r="B84" s="135"/>
      <c r="C84" s="135"/>
      <c r="D84" s="136"/>
    </row>
    <row r="85" spans="2:4" s="137" customFormat="1" ht="12.75">
      <c r="B85" s="136"/>
      <c r="C85" s="135"/>
      <c r="D85" s="136"/>
    </row>
    <row r="86" spans="2:4" s="137" customFormat="1" ht="12.75">
      <c r="B86" s="134"/>
      <c r="C86" s="135"/>
      <c r="D86" s="134"/>
    </row>
    <row r="87" spans="2:4" s="137" customFormat="1" ht="12.75">
      <c r="B87" s="134"/>
      <c r="C87" s="135"/>
      <c r="D87" s="134"/>
    </row>
    <row r="88" spans="1:5" s="137" customFormat="1" ht="15">
      <c r="A88" s="140"/>
      <c r="B88" s="134"/>
      <c r="C88" s="141"/>
      <c r="D88" s="134"/>
      <c r="E88" s="142"/>
    </row>
    <row r="89" spans="1:5" s="137" customFormat="1" ht="14.25">
      <c r="A89" s="143"/>
      <c r="B89" s="139"/>
      <c r="C89" s="141"/>
      <c r="D89" s="142"/>
      <c r="E89" s="142"/>
    </row>
    <row r="90" spans="1:5" s="137" customFormat="1" ht="14.25">
      <c r="A90" s="144"/>
      <c r="B90" s="139"/>
      <c r="C90" s="141"/>
      <c r="D90" s="139"/>
      <c r="E90" s="145"/>
    </row>
    <row r="91" spans="1:4" s="137" customFormat="1" ht="12.75">
      <c r="A91" s="146"/>
      <c r="B91" s="136"/>
      <c r="C91" s="135"/>
      <c r="D91" s="136"/>
    </row>
    <row r="92" spans="1:4" s="137" customFormat="1" ht="12.75">
      <c r="A92" s="147"/>
      <c r="B92" s="148"/>
      <c r="C92" s="135"/>
      <c r="D92" s="149"/>
    </row>
    <row r="93" spans="1:4" s="137" customFormat="1" ht="12.75">
      <c r="A93" s="147"/>
      <c r="B93" s="148"/>
      <c r="C93" s="135"/>
      <c r="D93" s="149"/>
    </row>
    <row r="94" spans="1:4" s="137" customFormat="1" ht="12.75">
      <c r="A94" s="146"/>
      <c r="B94" s="148"/>
      <c r="C94" s="135"/>
      <c r="D94" s="134"/>
    </row>
    <row r="95" spans="1:4" s="137" customFormat="1" ht="12.75">
      <c r="A95" s="146"/>
      <c r="C95" s="135"/>
      <c r="D95" s="136"/>
    </row>
    <row r="96" spans="1:4" s="137" customFormat="1" ht="12.75">
      <c r="A96" s="146"/>
      <c r="C96" s="135"/>
      <c r="D96" s="136"/>
    </row>
    <row r="97" spans="1:4" s="137" customFormat="1" ht="12.75">
      <c r="A97" s="146"/>
      <c r="C97" s="135"/>
      <c r="D97" s="136"/>
    </row>
    <row r="98" spans="1:4" s="137" customFormat="1" ht="15">
      <c r="A98" s="146"/>
      <c r="B98" s="150"/>
      <c r="C98" s="135"/>
      <c r="D98" s="136"/>
    </row>
    <row r="99" spans="1:4" s="137" customFormat="1" ht="14.25">
      <c r="A99" s="138"/>
      <c r="B99" s="142"/>
      <c r="C99" s="135"/>
      <c r="D99" s="135"/>
    </row>
    <row r="100" spans="1:4" s="137" customFormat="1" ht="12.75">
      <c r="A100" s="138"/>
      <c r="B100" s="136"/>
      <c r="C100" s="135"/>
      <c r="D100" s="135"/>
    </row>
    <row r="102" spans="1:3" ht="12.75">
      <c r="A102" s="103"/>
      <c r="C102" s="124"/>
    </row>
    <row r="103" spans="1:3" ht="12.75">
      <c r="A103" s="103"/>
      <c r="C103" s="124"/>
    </row>
    <row r="104" ht="12.75">
      <c r="B104" s="151"/>
    </row>
    <row r="108" ht="12.75">
      <c r="A108" s="100"/>
    </row>
    <row r="109" ht="12.75">
      <c r="A109" s="100"/>
    </row>
    <row r="110" ht="12.75">
      <c r="A110" s="100"/>
    </row>
    <row r="111" ht="12.75">
      <c r="A111" s="100"/>
    </row>
    <row r="112" s="100" customFormat="1" ht="12.75">
      <c r="E112" s="101"/>
    </row>
    <row r="113" s="100" customFormat="1" ht="12.75">
      <c r="E113" s="101"/>
    </row>
    <row r="114" s="100" customFormat="1" ht="12.75">
      <c r="E114" s="101"/>
    </row>
    <row r="115" s="100" customFormat="1" ht="12.75">
      <c r="E115" s="101"/>
    </row>
    <row r="116" s="100" customFormat="1" ht="12.75">
      <c r="E116" s="101"/>
    </row>
    <row r="117" spans="2:5" s="100" customFormat="1" ht="12.75">
      <c r="B117" s="151"/>
      <c r="C117" s="151"/>
      <c r="E117" s="101"/>
    </row>
    <row r="118" s="100" customFormat="1" ht="12.75">
      <c r="E118" s="101"/>
    </row>
    <row r="119" s="100" customFormat="1" ht="12.75">
      <c r="E119" s="101"/>
    </row>
    <row r="120" s="100" customFormat="1" ht="12.75">
      <c r="E120" s="101"/>
    </row>
    <row r="121" s="100" customFormat="1" ht="12.75">
      <c r="E121" s="101"/>
    </row>
    <row r="122" s="100" customFormat="1" ht="12.75">
      <c r="E122" s="101"/>
    </row>
    <row r="123" s="100" customFormat="1" ht="12.75">
      <c r="E123" s="101"/>
    </row>
    <row r="124" s="100" customFormat="1" ht="12.75">
      <c r="E124" s="101"/>
    </row>
    <row r="125" s="100" customFormat="1" ht="12.75">
      <c r="E125" s="101"/>
    </row>
    <row r="126" s="100" customFormat="1" ht="12.75">
      <c r="E126" s="101"/>
    </row>
    <row r="127" s="100" customFormat="1" ht="12.75">
      <c r="E127" s="101"/>
    </row>
    <row r="128" s="100" customFormat="1" ht="12.75">
      <c r="E128" s="101"/>
    </row>
    <row r="129" s="100" customFormat="1" ht="12.75">
      <c r="E129" s="101"/>
    </row>
    <row r="130" s="100" customFormat="1" ht="12.75">
      <c r="E130" s="101"/>
    </row>
    <row r="131" s="100" customFormat="1" ht="12.75">
      <c r="E131" s="101"/>
    </row>
    <row r="132" s="100" customFormat="1" ht="12.75">
      <c r="E132" s="101"/>
    </row>
    <row r="133" s="100" customFormat="1" ht="12.75">
      <c r="E133" s="101"/>
    </row>
    <row r="134" s="100" customFormat="1" ht="12.75">
      <c r="E134" s="101"/>
    </row>
    <row r="135" s="100" customFormat="1" ht="12.75">
      <c r="E135" s="101"/>
    </row>
    <row r="136" s="100" customFormat="1" ht="12.75">
      <c r="E136" s="101"/>
    </row>
    <row r="137" spans="2:5" s="100" customFormat="1" ht="12.75">
      <c r="B137" s="151"/>
      <c r="E137" s="101"/>
    </row>
    <row r="138" s="100" customFormat="1" ht="12.75">
      <c r="E138" s="101"/>
    </row>
    <row r="139" s="100" customFormat="1" ht="12.75">
      <c r="E139" s="101"/>
    </row>
    <row r="140" s="100" customFormat="1" ht="12.75">
      <c r="E140" s="101"/>
    </row>
    <row r="141" s="100" customFormat="1" ht="12.75">
      <c r="E141" s="101"/>
    </row>
  </sheetData>
  <sheetProtection/>
  <mergeCells count="10">
    <mergeCell ref="A1:F1"/>
    <mergeCell ref="A2:F2"/>
    <mergeCell ref="A3:F3"/>
    <mergeCell ref="A69:E69"/>
    <mergeCell ref="A71:E71"/>
    <mergeCell ref="A77:C77"/>
    <mergeCell ref="A4:E4"/>
    <mergeCell ref="B6:C6"/>
    <mergeCell ref="D6:E6"/>
    <mergeCell ref="A55:C55"/>
  </mergeCells>
  <conditionalFormatting sqref="C56">
    <cfRule type="cellIs" priority="3" dxfId="8" operator="greaterThan" stopIfTrue="1">
      <formula>1</formula>
    </cfRule>
    <cfRule type="cellIs" priority="4" dxfId="8" operator="lessThan" stopIfTrue="1">
      <formula>-1</formula>
    </cfRule>
  </conditionalFormatting>
  <conditionalFormatting sqref="C53">
    <cfRule type="cellIs" priority="1" dxfId="9" operator="between">
      <formula>3</formula>
      <formula>-3</formula>
    </cfRule>
    <cfRule type="cellIs" priority="2" dxfId="10" operator="between">
      <formula>3</formula>
      <formula>-3</formula>
    </cfRule>
  </conditionalFormatting>
  <printOptions/>
  <pageMargins left="0.7" right="0.7" top="0.75" bottom="0.75" header="0.3" footer="0.3"/>
  <pageSetup fitToHeight="1" fitToWidth="1" horizontalDpi="600" verticalDpi="600" orientation="portrait" scale="63" r:id="rId1"/>
</worksheet>
</file>

<file path=xl/worksheets/sheet3.xml><?xml version="1.0" encoding="utf-8"?>
<worksheet xmlns="http://schemas.openxmlformats.org/spreadsheetml/2006/main" xmlns:r="http://schemas.openxmlformats.org/officeDocument/2006/relationships">
  <dimension ref="A1:G140"/>
  <sheetViews>
    <sheetView zoomScalePageLayoutView="0" workbookViewId="0" topLeftCell="A43">
      <selection activeCell="E59" sqref="E59"/>
    </sheetView>
  </sheetViews>
  <sheetFormatPr defaultColWidth="9.140625" defaultRowHeight="15"/>
  <cols>
    <col min="1" max="1" width="64.57421875" style="238" customWidth="1"/>
    <col min="2" max="2" width="15.7109375" style="240" customWidth="1"/>
    <col min="3" max="3" width="15.00390625" style="240" customWidth="1"/>
    <col min="4" max="4" width="16.57421875" style="240" customWidth="1"/>
    <col min="5" max="5" width="16.00390625" style="283" customWidth="1"/>
    <col min="6" max="16384" width="9.140625" style="238" customWidth="1"/>
  </cols>
  <sheetData>
    <row r="1" spans="1:6" s="237" customFormat="1" ht="14.25">
      <c r="A1" s="328" t="s">
        <v>39</v>
      </c>
      <c r="B1" s="328"/>
      <c r="C1" s="328"/>
      <c r="D1" s="328"/>
      <c r="E1" s="328"/>
      <c r="F1" s="328"/>
    </row>
    <row r="2" spans="1:6" ht="15">
      <c r="A2" s="329" t="s">
        <v>40</v>
      </c>
      <c r="B2" s="329"/>
      <c r="C2" s="329"/>
      <c r="D2" s="329"/>
      <c r="E2" s="329"/>
      <c r="F2" s="329"/>
    </row>
    <row r="3" spans="1:6" ht="15">
      <c r="A3" s="328" t="s">
        <v>41</v>
      </c>
      <c r="B3" s="328"/>
      <c r="C3" s="328"/>
      <c r="D3" s="328"/>
      <c r="E3" s="328"/>
      <c r="F3" s="328"/>
    </row>
    <row r="4" spans="1:5" ht="15">
      <c r="A4" s="330" t="s">
        <v>214</v>
      </c>
      <c r="B4" s="330"/>
      <c r="C4" s="330"/>
      <c r="D4" s="330"/>
      <c r="E4" s="330"/>
    </row>
    <row r="5" spans="1:5" ht="15">
      <c r="A5" s="239"/>
      <c r="E5" s="262" t="s">
        <v>220</v>
      </c>
    </row>
    <row r="6" spans="1:5" ht="15">
      <c r="A6" s="241" t="s">
        <v>61</v>
      </c>
      <c r="B6" s="331" t="s">
        <v>223</v>
      </c>
      <c r="C6" s="332"/>
      <c r="D6" s="333" t="s">
        <v>224</v>
      </c>
      <c r="E6" s="334"/>
    </row>
    <row r="7" spans="1:5" ht="15">
      <c r="A7" s="242"/>
      <c r="B7" s="293"/>
      <c r="C7" s="243"/>
      <c r="D7" s="302"/>
      <c r="E7" s="303"/>
    </row>
    <row r="8" spans="1:5" ht="15">
      <c r="A8" s="244" t="s">
        <v>130</v>
      </c>
      <c r="B8" s="294"/>
      <c r="C8" s="285"/>
      <c r="D8" s="295"/>
      <c r="E8" s="289"/>
    </row>
    <row r="9" spans="1:5" ht="15">
      <c r="A9" s="244"/>
      <c r="B9" s="294"/>
      <c r="C9" s="285"/>
      <c r="D9" s="295"/>
      <c r="E9" s="289"/>
    </row>
    <row r="10" spans="1:5" ht="15">
      <c r="A10" s="244" t="s">
        <v>131</v>
      </c>
      <c r="B10" s="295"/>
      <c r="C10" s="285">
        <f>(-(100358.87+5000))/100000</f>
        <v>-1.0535887</v>
      </c>
      <c r="D10" s="295">
        <v>0</v>
      </c>
      <c r="E10" s="285">
        <v>0.6407891175326131</v>
      </c>
    </row>
    <row r="11" spans="1:5" ht="15">
      <c r="A11" s="244"/>
      <c r="B11" s="295"/>
      <c r="C11" s="285"/>
      <c r="D11" s="295"/>
      <c r="E11" s="285"/>
    </row>
    <row r="12" spans="1:5" ht="15">
      <c r="A12" s="244" t="s">
        <v>132</v>
      </c>
      <c r="B12" s="295"/>
      <c r="C12" s="289"/>
      <c r="D12" s="295"/>
      <c r="E12" s="289"/>
    </row>
    <row r="13" spans="1:5" ht="15">
      <c r="A13" s="248" t="s">
        <v>133</v>
      </c>
      <c r="B13" s="295">
        <v>0.1974032</v>
      </c>
      <c r="C13" s="289"/>
      <c r="D13" s="295">
        <v>0.49600998246736977</v>
      </c>
      <c r="E13" s="289"/>
    </row>
    <row r="14" spans="1:5" ht="15">
      <c r="A14" s="248" t="s">
        <v>134</v>
      </c>
      <c r="B14" s="295">
        <v>0</v>
      </c>
      <c r="C14" s="289"/>
      <c r="D14" s="295">
        <v>0</v>
      </c>
      <c r="E14" s="289"/>
    </row>
    <row r="15" spans="1:5" ht="15">
      <c r="A15" s="242"/>
      <c r="B15" s="295"/>
      <c r="C15" s="289">
        <f>SUM(B13:B14)</f>
        <v>0.1974032</v>
      </c>
      <c r="D15" s="295"/>
      <c r="E15" s="289">
        <f>SUM(D13:D14)</f>
        <v>0.49600998246736977</v>
      </c>
    </row>
    <row r="16" spans="1:5" ht="15">
      <c r="A16" s="244" t="s">
        <v>135</v>
      </c>
      <c r="B16" s="295"/>
      <c r="C16" s="291">
        <f>+C10+C15</f>
        <v>-0.8561854999999999</v>
      </c>
      <c r="D16" s="295"/>
      <c r="E16" s="291">
        <f>+E10+E15</f>
        <v>1.1367990999999829</v>
      </c>
    </row>
    <row r="17" spans="1:5" ht="15">
      <c r="A17" s="244"/>
      <c r="B17" s="295"/>
      <c r="C17" s="285"/>
      <c r="D17" s="295"/>
      <c r="E17" s="285"/>
    </row>
    <row r="18" spans="1:5" ht="15">
      <c r="A18" s="249" t="s">
        <v>136</v>
      </c>
      <c r="B18" s="295"/>
      <c r="C18" s="289"/>
      <c r="D18" s="295"/>
      <c r="E18" s="289"/>
    </row>
    <row r="19" spans="1:5" ht="15">
      <c r="A19" s="250" t="s">
        <v>137</v>
      </c>
      <c r="B19" s="295"/>
      <c r="C19" s="289"/>
      <c r="D19" s="295"/>
      <c r="E19" s="289"/>
    </row>
    <row r="20" spans="1:5" ht="15">
      <c r="A20" s="248" t="s">
        <v>138</v>
      </c>
      <c r="B20" s="295">
        <f>(+'[32]Bal Sht'!F40-'[32]Bal Sht'!E40)/100000</f>
        <v>0</v>
      </c>
      <c r="C20" s="289"/>
      <c r="D20" s="295">
        <v>0</v>
      </c>
      <c r="E20" s="289"/>
    </row>
    <row r="21" spans="1:5" ht="15">
      <c r="A21" s="248" t="s">
        <v>139</v>
      </c>
      <c r="B21" s="295">
        <f>('bs SEP 22'!E20+'bs SEP 22'!E33)</f>
        <v>28.58674</v>
      </c>
      <c r="C21" s="289"/>
      <c r="D21" s="295">
        <v>36.38551</v>
      </c>
      <c r="E21" s="289"/>
    </row>
    <row r="22" spans="1:5" ht="15">
      <c r="A22" s="248" t="s">
        <v>127</v>
      </c>
      <c r="B22" s="295">
        <f>('bs SEP 22'!E36)</f>
        <v>-16.724796200000004</v>
      </c>
      <c r="C22" s="289"/>
      <c r="D22" s="295">
        <v>2.5314020000000026</v>
      </c>
      <c r="E22" s="289"/>
    </row>
    <row r="23" spans="1:5" ht="15">
      <c r="A23" s="242"/>
      <c r="B23" s="295"/>
      <c r="C23" s="289"/>
      <c r="D23" s="295"/>
      <c r="E23" s="289"/>
    </row>
    <row r="24" spans="1:5" ht="15">
      <c r="A24" s="250" t="s">
        <v>140</v>
      </c>
      <c r="B24" s="295"/>
      <c r="C24" s="289"/>
      <c r="D24" s="295"/>
      <c r="E24" s="289"/>
    </row>
    <row r="25" spans="1:5" ht="15">
      <c r="A25" s="251" t="s">
        <v>215</v>
      </c>
      <c r="B25" s="295">
        <f>('bs SEP 22'!E57)</f>
        <v>1.0116216999999992</v>
      </c>
      <c r="C25" s="289"/>
      <c r="D25" s="295">
        <v>-7.6672582999999985</v>
      </c>
      <c r="E25" s="289"/>
    </row>
    <row r="26" spans="1:5" ht="15">
      <c r="A26" s="248" t="s">
        <v>141</v>
      </c>
      <c r="B26" s="295">
        <f>('bs SEP 22'!E58)</f>
        <v>3.0863429000000004</v>
      </c>
      <c r="C26" s="289"/>
      <c r="D26" s="295">
        <v>-0.1776517</v>
      </c>
      <c r="E26" s="289"/>
    </row>
    <row r="27" spans="1:5" ht="15">
      <c r="A27" s="248" t="s">
        <v>142</v>
      </c>
      <c r="B27" s="295">
        <v>0</v>
      </c>
      <c r="C27" s="289"/>
      <c r="D27" s="295">
        <v>0</v>
      </c>
      <c r="E27" s="289"/>
    </row>
    <row r="28" spans="1:5" ht="15">
      <c r="A28" s="242"/>
      <c r="B28" s="295"/>
      <c r="C28" s="292">
        <f>SUM(B20:B27)</f>
        <v>15.959908399999994</v>
      </c>
      <c r="D28" s="295"/>
      <c r="E28" s="292">
        <f>SUM(D20:D27)</f>
        <v>31.072001999999998</v>
      </c>
    </row>
    <row r="29" spans="1:5" ht="15">
      <c r="A29" s="252" t="s">
        <v>143</v>
      </c>
      <c r="B29" s="295"/>
      <c r="C29" s="285">
        <f>+C16+C28</f>
        <v>15.103722899999994</v>
      </c>
      <c r="D29" s="295"/>
      <c r="E29" s="285">
        <f>+E16+E28</f>
        <v>32.20880109999998</v>
      </c>
    </row>
    <row r="30" spans="1:5" ht="15">
      <c r="A30" s="242" t="s">
        <v>144</v>
      </c>
      <c r="B30" s="295"/>
      <c r="C30" s="289">
        <v>0</v>
      </c>
      <c r="D30" s="295"/>
      <c r="E30" s="295">
        <v>0</v>
      </c>
    </row>
    <row r="31" spans="1:5" ht="15">
      <c r="A31" s="242"/>
      <c r="B31" s="295"/>
      <c r="C31" s="289"/>
      <c r="D31" s="295"/>
      <c r="E31" s="289">
        <v>0</v>
      </c>
    </row>
    <row r="32" spans="1:5" ht="15">
      <c r="A32" s="244" t="s">
        <v>145</v>
      </c>
      <c r="B32" s="246"/>
      <c r="C32" s="290">
        <f>SUM(C29:C30)</f>
        <v>15.103722899999994</v>
      </c>
      <c r="D32" s="295"/>
      <c r="E32" s="290">
        <f>E29+E30</f>
        <v>32.20880109999998</v>
      </c>
    </row>
    <row r="33" spans="1:5" ht="15">
      <c r="A33" s="244"/>
      <c r="B33" s="246"/>
      <c r="C33" s="245"/>
      <c r="D33" s="246"/>
      <c r="E33" s="247"/>
    </row>
    <row r="34" spans="1:5" ht="15">
      <c r="A34" s="244" t="s">
        <v>146</v>
      </c>
      <c r="B34" s="246"/>
      <c r="C34" s="247"/>
      <c r="D34" s="246"/>
      <c r="E34" s="247"/>
    </row>
    <row r="35" spans="1:5" ht="15">
      <c r="A35" s="248" t="s">
        <v>147</v>
      </c>
      <c r="B35" s="246"/>
      <c r="C35" s="289">
        <v>0</v>
      </c>
      <c r="D35" s="295"/>
      <c r="E35" s="289"/>
    </row>
    <row r="36" spans="1:5" ht="15">
      <c r="A36" s="248" t="s">
        <v>148</v>
      </c>
      <c r="B36" s="246"/>
      <c r="C36" s="289">
        <v>0</v>
      </c>
      <c r="D36" s="295"/>
      <c r="E36" s="289">
        <v>0</v>
      </c>
    </row>
    <row r="37" spans="1:5" ht="15">
      <c r="A37" s="248" t="s">
        <v>149</v>
      </c>
      <c r="B37" s="246"/>
      <c r="C37" s="289">
        <v>0</v>
      </c>
      <c r="D37" s="295"/>
      <c r="E37" s="289">
        <v>-0.1316406</v>
      </c>
    </row>
    <row r="38" spans="1:5" ht="15">
      <c r="A38" s="242"/>
      <c r="B38" s="246"/>
      <c r="C38" s="289"/>
      <c r="D38" s="295"/>
      <c r="E38" s="289"/>
    </row>
    <row r="39" spans="1:5" ht="15">
      <c r="A39" s="244" t="s">
        <v>150</v>
      </c>
      <c r="B39" s="246"/>
      <c r="C39" s="290">
        <f>SUM(C35:C37)</f>
        <v>0</v>
      </c>
      <c r="D39" s="295"/>
      <c r="E39" s="290">
        <f>SUM(E35:E37)</f>
        <v>-0.1316406</v>
      </c>
    </row>
    <row r="40" spans="1:5" ht="15">
      <c r="A40" s="244"/>
      <c r="B40" s="246"/>
      <c r="C40" s="245"/>
      <c r="D40" s="246"/>
      <c r="E40" s="247"/>
    </row>
    <row r="41" spans="1:5" ht="15">
      <c r="A41" s="244" t="s">
        <v>151</v>
      </c>
      <c r="B41" s="246"/>
      <c r="C41" s="247"/>
      <c r="D41" s="246"/>
      <c r="E41" s="247"/>
    </row>
    <row r="42" spans="1:5" ht="15">
      <c r="A42" s="248" t="s">
        <v>204</v>
      </c>
      <c r="B42" s="246"/>
      <c r="C42" s="289">
        <f>('bs SEP 22'!E55)</f>
        <v>-26.399999999999995</v>
      </c>
      <c r="D42" s="295"/>
      <c r="E42" s="289">
        <v>-25.1614374</v>
      </c>
    </row>
    <row r="43" spans="1:5" ht="15">
      <c r="A43" s="248"/>
      <c r="B43" s="246"/>
      <c r="C43" s="289">
        <f>+'[33]Notes 12-18'!E19</f>
        <v>0</v>
      </c>
      <c r="D43" s="295"/>
      <c r="E43" s="289">
        <v>0</v>
      </c>
    </row>
    <row r="44" spans="1:5" ht="15">
      <c r="A44" s="244" t="s">
        <v>152</v>
      </c>
      <c r="B44" s="246"/>
      <c r="C44" s="290">
        <f>SUM(C42:C43)</f>
        <v>-26.399999999999995</v>
      </c>
      <c r="D44" s="295"/>
      <c r="E44" s="290">
        <f>SUM(E41:E43)</f>
        <v>-25.1614374</v>
      </c>
    </row>
    <row r="45" spans="1:5" ht="15">
      <c r="A45" s="244"/>
      <c r="B45" s="246"/>
      <c r="C45" s="245"/>
      <c r="D45" s="246"/>
      <c r="E45" s="247"/>
    </row>
    <row r="46" spans="1:7" ht="15">
      <c r="A46" s="244" t="s">
        <v>153</v>
      </c>
      <c r="B46" s="246"/>
      <c r="C46" s="288">
        <f>+C32+C39+C44</f>
        <v>-11.296277100000001</v>
      </c>
      <c r="D46" s="304"/>
      <c r="E46" s="287">
        <f>+E32+E39+E44</f>
        <v>6.915723099999983</v>
      </c>
      <c r="G46" s="286"/>
    </row>
    <row r="47" spans="1:5" ht="15">
      <c r="A47" s="244"/>
      <c r="B47" s="246"/>
      <c r="C47" s="288"/>
      <c r="D47" s="304"/>
      <c r="E47" s="287"/>
    </row>
    <row r="48" spans="1:5" ht="15">
      <c r="A48" s="244" t="s">
        <v>154</v>
      </c>
      <c r="B48" s="246"/>
      <c r="C48" s="288">
        <f>(C52-C50)</f>
        <v>-11.296274799999983</v>
      </c>
      <c r="D48" s="304"/>
      <c r="E48" s="287">
        <f>E52-E50</f>
        <v>6.915723099999984</v>
      </c>
    </row>
    <row r="49" spans="1:5" ht="15">
      <c r="A49" s="244"/>
      <c r="B49" s="246"/>
      <c r="C49" s="287"/>
      <c r="D49" s="304"/>
      <c r="E49" s="287"/>
    </row>
    <row r="50" spans="1:5" ht="15">
      <c r="A50" s="253" t="s">
        <v>155</v>
      </c>
      <c r="B50" s="254"/>
      <c r="C50" s="287">
        <f>E52</f>
        <v>12.847757299999984</v>
      </c>
      <c r="D50" s="305"/>
      <c r="E50" s="287">
        <v>5.9320341999999995</v>
      </c>
    </row>
    <row r="51" spans="1:5" ht="15">
      <c r="A51" s="255"/>
      <c r="B51" s="254"/>
      <c r="C51" s="287"/>
      <c r="D51" s="305"/>
      <c r="E51" s="287"/>
    </row>
    <row r="52" spans="1:5" ht="15">
      <c r="A52" s="253" t="s">
        <v>156</v>
      </c>
      <c r="B52" s="254"/>
      <c r="C52" s="287">
        <f>('bs SEP 22'!B31)</f>
        <v>1.5514825</v>
      </c>
      <c r="D52" s="305"/>
      <c r="E52" s="287">
        <f>E50+E46</f>
        <v>12.847757299999984</v>
      </c>
    </row>
    <row r="53" spans="1:5" ht="15">
      <c r="A53" s="256"/>
      <c r="B53" s="257"/>
      <c r="C53" s="258"/>
      <c r="D53" s="306"/>
      <c r="E53" s="258"/>
    </row>
    <row r="54" spans="1:3" ht="15">
      <c r="A54" s="259"/>
      <c r="B54" s="260"/>
      <c r="C54" s="240">
        <f>+C46-C48</f>
        <v>-2.30000001799624E-06</v>
      </c>
    </row>
    <row r="55" spans="1:4" ht="15">
      <c r="A55" s="261" t="s">
        <v>157</v>
      </c>
      <c r="B55" s="260"/>
      <c r="C55" s="260"/>
      <c r="D55" s="260"/>
    </row>
    <row r="56" spans="1:4" ht="15">
      <c r="A56" s="260" t="s">
        <v>158</v>
      </c>
      <c r="B56" s="260"/>
      <c r="C56" s="260"/>
      <c r="D56" s="260"/>
    </row>
    <row r="57" spans="1:4" ht="15">
      <c r="A57" s="260"/>
      <c r="B57" s="262"/>
      <c r="C57" s="262"/>
      <c r="D57" s="260"/>
    </row>
    <row r="58" spans="1:5" ht="15">
      <c r="A58" s="260"/>
      <c r="D58" s="307" t="s">
        <v>223</v>
      </c>
      <c r="E58" s="307" t="s">
        <v>224</v>
      </c>
    </row>
    <row r="59" spans="1:5" ht="15">
      <c r="A59" s="263" t="s">
        <v>159</v>
      </c>
      <c r="D59" s="295">
        <v>0.03</v>
      </c>
      <c r="E59" s="308">
        <v>0.06212</v>
      </c>
    </row>
    <row r="60" spans="1:5" ht="15">
      <c r="A60" s="263" t="s">
        <v>160</v>
      </c>
      <c r="D60" s="308">
        <v>1.5214825</v>
      </c>
      <c r="E60" s="308">
        <v>12.785639600000001</v>
      </c>
    </row>
    <row r="61" spans="1:5" ht="15">
      <c r="A61" s="263" t="s">
        <v>161</v>
      </c>
      <c r="D61" s="308">
        <f>+'[32]Notes 4-15'!C143</f>
        <v>0</v>
      </c>
      <c r="E61" s="308">
        <v>0</v>
      </c>
    </row>
    <row r="62" spans="1:5" ht="15">
      <c r="A62" s="264" t="s">
        <v>162</v>
      </c>
      <c r="D62" s="309">
        <f>SUM(D59:D61)</f>
        <v>1.5514825</v>
      </c>
      <c r="E62" s="309">
        <f>SUM(E59:E61)</f>
        <v>12.847759600000002</v>
      </c>
    </row>
    <row r="63" spans="1:5" ht="15">
      <c r="A63" s="265" t="s">
        <v>163</v>
      </c>
      <c r="D63" s="308">
        <v>0</v>
      </c>
      <c r="E63" s="308">
        <v>0</v>
      </c>
    </row>
    <row r="64" spans="1:5" ht="15">
      <c r="A64" s="265" t="s">
        <v>164</v>
      </c>
      <c r="D64" s="308">
        <v>0</v>
      </c>
      <c r="E64" s="308">
        <v>0</v>
      </c>
    </row>
    <row r="65" spans="1:5" ht="15">
      <c r="A65" s="265" t="s">
        <v>165</v>
      </c>
      <c r="D65" s="308">
        <f>+'[32]Notes 4-15'!C89</f>
        <v>0</v>
      </c>
      <c r="E65" s="308">
        <v>0</v>
      </c>
    </row>
    <row r="66" spans="1:5" ht="15">
      <c r="A66" s="264" t="s">
        <v>166</v>
      </c>
      <c r="D66" s="310">
        <f>SUM(D62:D65)</f>
        <v>1.5514825</v>
      </c>
      <c r="E66" s="310">
        <f>SUM(E62:E65)</f>
        <v>12.847759600000002</v>
      </c>
    </row>
    <row r="67" spans="2:4" ht="15">
      <c r="B67" s="260" t="s">
        <v>119</v>
      </c>
      <c r="C67" s="260"/>
      <c r="D67" s="260"/>
    </row>
    <row r="68" spans="1:5" ht="15">
      <c r="A68" s="219" t="s">
        <v>43</v>
      </c>
      <c r="B68" s="219"/>
      <c r="C68" s="219"/>
      <c r="D68" s="220" t="s">
        <v>58</v>
      </c>
      <c r="E68" s="219"/>
    </row>
    <row r="69" spans="1:5" ht="15">
      <c r="A69" s="219" t="s">
        <v>219</v>
      </c>
      <c r="B69" s="219"/>
      <c r="C69" s="219"/>
      <c r="D69" s="219"/>
      <c r="E69" s="219"/>
    </row>
    <row r="70" spans="1:5" ht="15">
      <c r="A70" s="219"/>
      <c r="B70" s="219"/>
      <c r="C70" s="219"/>
      <c r="D70" s="221" t="s">
        <v>205</v>
      </c>
      <c r="E70" s="221"/>
    </row>
    <row r="71" spans="1:5" ht="15">
      <c r="A71" s="219"/>
      <c r="B71" s="219"/>
      <c r="C71" s="219"/>
      <c r="D71" s="219" t="s">
        <v>44</v>
      </c>
      <c r="E71" s="219"/>
    </row>
    <row r="72" spans="1:4" ht="15">
      <c r="A72" s="260"/>
      <c r="B72" s="260"/>
      <c r="C72" s="260"/>
      <c r="D72" s="260"/>
    </row>
    <row r="73" spans="1:4" ht="15">
      <c r="A73" s="260"/>
      <c r="B73" s="260"/>
      <c r="C73" s="260"/>
      <c r="D73" s="260"/>
    </row>
    <row r="74" spans="1:4" ht="15">
      <c r="A74" s="260"/>
      <c r="B74" s="260"/>
      <c r="C74" s="260"/>
      <c r="D74" s="260"/>
    </row>
    <row r="75" spans="1:4" ht="15">
      <c r="A75" s="260"/>
      <c r="B75" s="260"/>
      <c r="C75" s="260"/>
      <c r="D75" s="260"/>
    </row>
    <row r="76" spans="1:4" ht="15">
      <c r="A76" s="327"/>
      <c r="B76" s="327"/>
      <c r="C76" s="327"/>
      <c r="D76" s="260"/>
    </row>
    <row r="77" spans="1:4" ht="15">
      <c r="A77" s="260"/>
      <c r="B77" s="260"/>
      <c r="C77" s="260"/>
      <c r="D77" s="260"/>
    </row>
    <row r="78" spans="1:4" ht="15">
      <c r="A78" s="239"/>
      <c r="B78" s="260"/>
      <c r="D78" s="260"/>
    </row>
    <row r="79" spans="1:4" ht="15">
      <c r="A79" s="239"/>
      <c r="B79" s="260"/>
      <c r="C79" s="261"/>
      <c r="D79" s="260"/>
    </row>
    <row r="80" spans="1:4" ht="15">
      <c r="A80" s="239"/>
      <c r="B80" s="260"/>
      <c r="C80" s="261"/>
      <c r="D80" s="260"/>
    </row>
    <row r="81" spans="1:4" s="232" customFormat="1" ht="15">
      <c r="A81" s="229"/>
      <c r="B81" s="235"/>
      <c r="C81" s="266"/>
      <c r="D81" s="236"/>
    </row>
    <row r="82" spans="1:4" s="232" customFormat="1" ht="15">
      <c r="A82" s="267"/>
      <c r="B82" s="236"/>
      <c r="C82" s="266"/>
      <c r="D82" s="236"/>
    </row>
    <row r="83" spans="1:4" s="232" customFormat="1" ht="15">
      <c r="A83" s="230"/>
      <c r="B83" s="266"/>
      <c r="C83" s="266"/>
      <c r="D83" s="236"/>
    </row>
    <row r="84" spans="2:4" s="232" customFormat="1" ht="15">
      <c r="B84" s="236"/>
      <c r="C84" s="266"/>
      <c r="D84" s="236"/>
    </row>
    <row r="85" spans="2:4" s="232" customFormat="1" ht="15">
      <c r="B85" s="235"/>
      <c r="C85" s="266"/>
      <c r="D85" s="235"/>
    </row>
    <row r="86" spans="2:4" s="232" customFormat="1" ht="15">
      <c r="B86" s="235"/>
      <c r="C86" s="266"/>
      <c r="D86" s="235"/>
    </row>
    <row r="87" spans="1:5" s="232" customFormat="1" ht="15">
      <c r="A87" s="231"/>
      <c r="B87" s="235"/>
      <c r="D87" s="235"/>
      <c r="E87" s="236"/>
    </row>
    <row r="88" spans="1:5" s="232" customFormat="1" ht="15">
      <c r="A88" s="233"/>
      <c r="B88" s="230"/>
      <c r="D88" s="236"/>
      <c r="E88" s="236"/>
    </row>
    <row r="89" spans="1:5" s="232" customFormat="1" ht="15">
      <c r="A89" s="234"/>
      <c r="B89" s="230"/>
      <c r="D89" s="230"/>
      <c r="E89" s="266"/>
    </row>
    <row r="90" spans="1:4" s="232" customFormat="1" ht="15">
      <c r="A90" s="230"/>
      <c r="B90" s="236"/>
      <c r="C90" s="266"/>
      <c r="D90" s="236"/>
    </row>
    <row r="91" spans="1:4" s="232" customFormat="1" ht="15">
      <c r="A91" s="268"/>
      <c r="B91" s="269"/>
      <c r="C91" s="266"/>
      <c r="D91" s="311"/>
    </row>
    <row r="92" spans="1:4" s="232" customFormat="1" ht="15">
      <c r="A92" s="268"/>
      <c r="B92" s="269"/>
      <c r="C92" s="266"/>
      <c r="D92" s="311"/>
    </row>
    <row r="93" spans="1:4" s="232" customFormat="1" ht="15">
      <c r="A93" s="230"/>
      <c r="B93" s="269"/>
      <c r="C93" s="266"/>
      <c r="D93" s="235"/>
    </row>
    <row r="94" spans="1:4" s="232" customFormat="1" ht="15">
      <c r="A94" s="230"/>
      <c r="C94" s="266"/>
      <c r="D94" s="236"/>
    </row>
    <row r="95" spans="1:4" s="232" customFormat="1" ht="15">
      <c r="A95" s="230"/>
      <c r="C95" s="266"/>
      <c r="D95" s="236"/>
    </row>
    <row r="96" spans="1:4" s="232" customFormat="1" ht="15">
      <c r="A96" s="230"/>
      <c r="C96" s="266"/>
      <c r="D96" s="236"/>
    </row>
    <row r="97" spans="1:4" s="232" customFormat="1" ht="15">
      <c r="A97" s="230"/>
      <c r="B97" s="235"/>
      <c r="C97" s="266"/>
      <c r="D97" s="236"/>
    </row>
    <row r="98" spans="1:4" s="232" customFormat="1" ht="15">
      <c r="A98" s="267"/>
      <c r="B98" s="236"/>
      <c r="C98" s="266"/>
      <c r="D98" s="266"/>
    </row>
    <row r="99" spans="1:4" s="232" customFormat="1" ht="15">
      <c r="A99" s="267"/>
      <c r="B99" s="236"/>
      <c r="C99" s="266"/>
      <c r="D99" s="266"/>
    </row>
    <row r="101" spans="1:3" ht="15">
      <c r="A101" s="239"/>
      <c r="C101" s="260"/>
    </row>
    <row r="102" spans="1:3" ht="15">
      <c r="A102" s="239"/>
      <c r="C102" s="260"/>
    </row>
    <row r="103" ht="15">
      <c r="B103" s="270"/>
    </row>
    <row r="107" ht="15">
      <c r="A107" s="240"/>
    </row>
    <row r="108" ht="15">
      <c r="A108" s="240"/>
    </row>
    <row r="109" ht="15">
      <c r="A109" s="240"/>
    </row>
    <row r="110" ht="15">
      <c r="A110" s="240"/>
    </row>
    <row r="111" s="240" customFormat="1" ht="15">
      <c r="E111" s="283"/>
    </row>
    <row r="112" s="240" customFormat="1" ht="15">
      <c r="E112" s="283"/>
    </row>
    <row r="113" s="240" customFormat="1" ht="15">
      <c r="E113" s="283"/>
    </row>
    <row r="114" s="240" customFormat="1" ht="15">
      <c r="E114" s="283"/>
    </row>
    <row r="115" s="240" customFormat="1" ht="15">
      <c r="E115" s="283"/>
    </row>
    <row r="116" spans="2:5" s="240" customFormat="1" ht="15">
      <c r="B116" s="270"/>
      <c r="C116" s="270"/>
      <c r="E116" s="283"/>
    </row>
    <row r="117" s="240" customFormat="1" ht="15">
      <c r="E117" s="283"/>
    </row>
    <row r="118" s="240" customFormat="1" ht="15">
      <c r="E118" s="283"/>
    </row>
    <row r="119" s="240" customFormat="1" ht="15">
      <c r="E119" s="283"/>
    </row>
    <row r="120" s="240" customFormat="1" ht="15">
      <c r="E120" s="283"/>
    </row>
    <row r="121" s="240" customFormat="1" ht="15">
      <c r="E121" s="283"/>
    </row>
    <row r="122" s="240" customFormat="1" ht="15">
      <c r="E122" s="283"/>
    </row>
    <row r="123" s="240" customFormat="1" ht="15">
      <c r="E123" s="283"/>
    </row>
    <row r="124" s="240" customFormat="1" ht="15">
      <c r="E124" s="283"/>
    </row>
    <row r="125" s="240" customFormat="1" ht="15">
      <c r="E125" s="283"/>
    </row>
    <row r="126" s="240" customFormat="1" ht="15">
      <c r="E126" s="283"/>
    </row>
    <row r="127" s="240" customFormat="1" ht="15">
      <c r="E127" s="283"/>
    </row>
    <row r="128" s="240" customFormat="1" ht="15">
      <c r="E128" s="283"/>
    </row>
    <row r="129" s="240" customFormat="1" ht="15">
      <c r="E129" s="283"/>
    </row>
    <row r="130" s="240" customFormat="1" ht="15">
      <c r="E130" s="283"/>
    </row>
    <row r="131" s="240" customFormat="1" ht="15">
      <c r="E131" s="283"/>
    </row>
    <row r="132" s="240" customFormat="1" ht="15">
      <c r="E132" s="283"/>
    </row>
    <row r="133" s="240" customFormat="1" ht="15">
      <c r="E133" s="283"/>
    </row>
    <row r="134" s="240" customFormat="1" ht="15">
      <c r="E134" s="283"/>
    </row>
    <row r="135" s="240" customFormat="1" ht="15">
      <c r="E135" s="283"/>
    </row>
    <row r="136" spans="2:5" s="240" customFormat="1" ht="15">
      <c r="B136" s="270"/>
      <c r="E136" s="283"/>
    </row>
    <row r="137" s="240" customFormat="1" ht="15">
      <c r="E137" s="283"/>
    </row>
    <row r="138" s="240" customFormat="1" ht="15">
      <c r="E138" s="283"/>
    </row>
    <row r="139" s="240" customFormat="1" ht="15">
      <c r="E139" s="283"/>
    </row>
    <row r="140" s="240" customFormat="1" ht="15">
      <c r="E140" s="283"/>
    </row>
  </sheetData>
  <sheetProtection/>
  <mergeCells count="7">
    <mergeCell ref="A76:C76"/>
    <mergeCell ref="A1:F1"/>
    <mergeCell ref="A2:F2"/>
    <mergeCell ref="A3:F3"/>
    <mergeCell ref="A4:E4"/>
    <mergeCell ref="B6:C6"/>
    <mergeCell ref="D6:E6"/>
  </mergeCells>
  <conditionalFormatting sqref="C55">
    <cfRule type="cellIs" priority="3" dxfId="8" operator="greaterThan" stopIfTrue="1">
      <formula>1</formula>
    </cfRule>
    <cfRule type="cellIs" priority="4" dxfId="8" operator="lessThan" stopIfTrue="1">
      <formula>-1</formula>
    </cfRule>
  </conditionalFormatting>
  <conditionalFormatting sqref="C54">
    <cfRule type="cellIs" priority="1" dxfId="9" operator="between">
      <formula>3</formula>
      <formula>-3</formula>
    </cfRule>
    <cfRule type="cellIs" priority="2" dxfId="10" operator="between">
      <formula>3</formula>
      <formula>-3</formula>
    </cfRule>
  </conditionalFormatting>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L53"/>
  <sheetViews>
    <sheetView zoomScalePageLayoutView="0" workbookViewId="0" topLeftCell="A19">
      <selection activeCell="C25" sqref="C25:D25"/>
    </sheetView>
  </sheetViews>
  <sheetFormatPr defaultColWidth="9.140625" defaultRowHeight="15"/>
  <cols>
    <col min="1" max="1" width="5.7109375" style="179" customWidth="1"/>
    <col min="2" max="2" width="54.421875" style="179" customWidth="1"/>
    <col min="3" max="3" width="15.140625" style="179" customWidth="1"/>
    <col min="4" max="4" width="14.140625" style="179" customWidth="1"/>
    <col min="5" max="5" width="13.28125" style="179" customWidth="1"/>
    <col min="6" max="7" width="17.00390625" style="179" customWidth="1"/>
    <col min="8" max="8" width="12.7109375" style="179" customWidth="1"/>
    <col min="9" max="11" width="9.140625" style="179" customWidth="1"/>
    <col min="12" max="12" width="12.00390625" style="179" customWidth="1"/>
    <col min="13" max="16384" width="9.140625" style="179" customWidth="1"/>
  </cols>
  <sheetData>
    <row r="1" spans="2:8" ht="15">
      <c r="B1" s="180"/>
      <c r="C1" s="181"/>
      <c r="D1" s="181"/>
      <c r="E1" s="181"/>
      <c r="F1" s="181"/>
      <c r="G1" s="181"/>
      <c r="H1" s="181"/>
    </row>
    <row r="2" spans="2:9" ht="15">
      <c r="B2" s="335" t="s">
        <v>39</v>
      </c>
      <c r="C2" s="335"/>
      <c r="D2" s="335"/>
      <c r="E2" s="335"/>
      <c r="F2" s="335"/>
      <c r="G2" s="335"/>
      <c r="H2" s="224"/>
      <c r="I2" s="182"/>
    </row>
    <row r="3" spans="2:9" ht="15">
      <c r="B3" s="336" t="s">
        <v>40</v>
      </c>
      <c r="C3" s="336"/>
      <c r="D3" s="336"/>
      <c r="E3" s="336"/>
      <c r="F3" s="336"/>
      <c r="G3" s="336"/>
      <c r="H3" s="224"/>
      <c r="I3" s="182"/>
    </row>
    <row r="4" spans="2:9" ht="15">
      <c r="B4" s="335" t="s">
        <v>41</v>
      </c>
      <c r="C4" s="335"/>
      <c r="D4" s="335"/>
      <c r="E4" s="335"/>
      <c r="F4" s="335"/>
      <c r="G4" s="335"/>
      <c r="H4" s="225"/>
      <c r="I4" s="182"/>
    </row>
    <row r="5" spans="2:8" ht="15">
      <c r="B5" s="180"/>
      <c r="C5" s="181"/>
      <c r="D5" s="181"/>
      <c r="E5" s="181"/>
      <c r="F5" s="181"/>
      <c r="G5" s="181"/>
      <c r="H5" s="181"/>
    </row>
    <row r="6" spans="2:8" ht="15">
      <c r="B6" s="337" t="s">
        <v>222</v>
      </c>
      <c r="C6" s="337"/>
      <c r="D6" s="337"/>
      <c r="E6" s="337"/>
      <c r="F6" s="337"/>
      <c r="G6" s="337"/>
      <c r="H6" s="337"/>
    </row>
    <row r="7" spans="2:8" ht="15">
      <c r="B7" s="183"/>
      <c r="C7" s="184"/>
      <c r="D7" s="184"/>
      <c r="E7" s="184"/>
      <c r="F7" s="184"/>
      <c r="G7" s="184"/>
      <c r="H7" s="262" t="s">
        <v>220</v>
      </c>
    </row>
    <row r="8" spans="1:8" ht="15">
      <c r="A8" s="338" t="s">
        <v>57</v>
      </c>
      <c r="B8" s="339" t="s">
        <v>61</v>
      </c>
      <c r="C8" s="341" t="s">
        <v>210</v>
      </c>
      <c r="D8" s="341" t="s">
        <v>209</v>
      </c>
      <c r="E8" s="341" t="s">
        <v>206</v>
      </c>
      <c r="F8" s="341" t="s">
        <v>208</v>
      </c>
      <c r="G8" s="341" t="s">
        <v>207</v>
      </c>
      <c r="H8" s="344" t="s">
        <v>211</v>
      </c>
    </row>
    <row r="9" spans="1:8" ht="15">
      <c r="A9" s="338"/>
      <c r="B9" s="340"/>
      <c r="C9" s="342"/>
      <c r="D9" s="342"/>
      <c r="E9" s="342"/>
      <c r="F9" s="342"/>
      <c r="G9" s="342"/>
      <c r="H9" s="345"/>
    </row>
    <row r="10" spans="1:8" ht="15">
      <c r="A10" s="185"/>
      <c r="B10" s="186"/>
      <c r="C10" s="187" t="s">
        <v>38</v>
      </c>
      <c r="D10" s="187" t="s">
        <v>38</v>
      </c>
      <c r="E10" s="187" t="s">
        <v>38</v>
      </c>
      <c r="F10" s="187" t="s">
        <v>38</v>
      </c>
      <c r="G10" s="187" t="s">
        <v>38</v>
      </c>
      <c r="H10" s="188" t="s">
        <v>27</v>
      </c>
    </row>
    <row r="11" spans="1:8" ht="15">
      <c r="A11" s="189">
        <v>1</v>
      </c>
      <c r="B11" s="190" t="s">
        <v>45</v>
      </c>
      <c r="C11" s="191">
        <v>8.22</v>
      </c>
      <c r="D11" s="191">
        <v>6.29</v>
      </c>
      <c r="E11" s="191">
        <v>11.41</v>
      </c>
      <c r="F11" s="191">
        <f>C11+D11</f>
        <v>14.510000000000002</v>
      </c>
      <c r="G11" s="191">
        <v>21.88</v>
      </c>
      <c r="H11" s="191">
        <v>48.12</v>
      </c>
    </row>
    <row r="12" spans="1:8" ht="15">
      <c r="A12" s="192">
        <v>2</v>
      </c>
      <c r="B12" s="193" t="s">
        <v>217</v>
      </c>
      <c r="C12" s="194">
        <v>1.06</v>
      </c>
      <c r="D12" s="194">
        <v>0</v>
      </c>
      <c r="E12" s="194">
        <v>0</v>
      </c>
      <c r="F12" s="194">
        <f>C12+D12</f>
        <v>1.06</v>
      </c>
      <c r="G12" s="194">
        <v>0</v>
      </c>
      <c r="H12" s="194">
        <v>1.88</v>
      </c>
    </row>
    <row r="13" spans="1:8" ht="15">
      <c r="A13" s="192">
        <v>3</v>
      </c>
      <c r="B13" s="193" t="s">
        <v>218</v>
      </c>
      <c r="C13" s="195">
        <f aca="true" t="shared" si="0" ref="C13:H13">SUM(C11:C12)</f>
        <v>9.280000000000001</v>
      </c>
      <c r="D13" s="195">
        <f t="shared" si="0"/>
        <v>6.29</v>
      </c>
      <c r="E13" s="195">
        <f t="shared" si="0"/>
        <v>11.41</v>
      </c>
      <c r="F13" s="195">
        <f t="shared" si="0"/>
        <v>15.570000000000002</v>
      </c>
      <c r="G13" s="195">
        <f t="shared" si="0"/>
        <v>21.88</v>
      </c>
      <c r="H13" s="195">
        <f t="shared" si="0"/>
        <v>50</v>
      </c>
    </row>
    <row r="14" spans="1:8" ht="15">
      <c r="A14" s="196">
        <v>4</v>
      </c>
      <c r="B14" s="197" t="s">
        <v>47</v>
      </c>
      <c r="C14" s="198"/>
      <c r="D14" s="198"/>
      <c r="E14" s="198"/>
      <c r="F14" s="198"/>
      <c r="G14" s="198"/>
      <c r="H14" s="199"/>
    </row>
    <row r="15" spans="1:8" ht="15">
      <c r="A15" s="200" t="s">
        <v>63</v>
      </c>
      <c r="B15" s="197" t="s">
        <v>48</v>
      </c>
      <c r="C15" s="198">
        <v>0</v>
      </c>
      <c r="D15" s="198">
        <v>0</v>
      </c>
      <c r="E15" s="198">
        <v>0</v>
      </c>
      <c r="F15" s="198">
        <f>C15+D15</f>
        <v>0</v>
      </c>
      <c r="G15" s="198">
        <v>0</v>
      </c>
      <c r="H15" s="199">
        <v>0</v>
      </c>
    </row>
    <row r="16" spans="1:8" ht="15">
      <c r="A16" s="200" t="s">
        <v>64</v>
      </c>
      <c r="B16" s="201" t="s">
        <v>56</v>
      </c>
      <c r="C16" s="198">
        <v>0</v>
      </c>
      <c r="D16" s="198">
        <v>0</v>
      </c>
      <c r="E16" s="198">
        <v>0</v>
      </c>
      <c r="F16" s="198">
        <f>C16+D16</f>
        <v>0</v>
      </c>
      <c r="G16" s="198">
        <v>0</v>
      </c>
      <c r="H16" s="199">
        <v>0</v>
      </c>
    </row>
    <row r="17" spans="1:8" ht="15">
      <c r="A17" s="200"/>
      <c r="B17" s="197" t="s">
        <v>35</v>
      </c>
      <c r="C17" s="198">
        <v>0</v>
      </c>
      <c r="D17" s="198">
        <v>0</v>
      </c>
      <c r="E17" s="198">
        <v>0</v>
      </c>
      <c r="F17" s="198">
        <v>0</v>
      </c>
      <c r="G17" s="198">
        <v>0</v>
      </c>
      <c r="H17" s="199">
        <v>0</v>
      </c>
    </row>
    <row r="18" spans="1:8" ht="45">
      <c r="A18" s="200"/>
      <c r="B18" s="197" t="s">
        <v>49</v>
      </c>
      <c r="C18" s="198">
        <v>0</v>
      </c>
      <c r="D18" s="198">
        <v>0</v>
      </c>
      <c r="E18" s="198">
        <v>0</v>
      </c>
      <c r="F18" s="198">
        <v>0</v>
      </c>
      <c r="G18" s="198">
        <v>0</v>
      </c>
      <c r="H18" s="199">
        <v>0</v>
      </c>
    </row>
    <row r="19" spans="1:8" ht="30">
      <c r="A19" s="202" t="s">
        <v>65</v>
      </c>
      <c r="B19" s="197" t="s">
        <v>50</v>
      </c>
      <c r="C19" s="198">
        <v>0</v>
      </c>
      <c r="D19" s="198">
        <v>0</v>
      </c>
      <c r="E19" s="198">
        <v>0</v>
      </c>
      <c r="F19" s="198">
        <f>C19+D19</f>
        <v>0</v>
      </c>
      <c r="G19" s="198">
        <v>0</v>
      </c>
      <c r="H19" s="199">
        <v>0</v>
      </c>
    </row>
    <row r="20" spans="1:12" ht="15">
      <c r="A20" s="200" t="s">
        <v>66</v>
      </c>
      <c r="B20" s="197" t="s">
        <v>51</v>
      </c>
      <c r="C20" s="198">
        <f>6.55+0.3-1.5</f>
        <v>5.35</v>
      </c>
      <c r="D20" s="198">
        <v>5.84</v>
      </c>
      <c r="E20" s="198">
        <v>5.88</v>
      </c>
      <c r="F20" s="198">
        <f>C20+D20</f>
        <v>11.19</v>
      </c>
      <c r="G20" s="198">
        <v>10.01</v>
      </c>
      <c r="H20" s="199">
        <v>27.81</v>
      </c>
      <c r="L20" s="198">
        <f>106135.86+45000+80000-8567+24590+21227.17+21227.17+583225+680679.3+750+15914+2064</f>
        <v>1572245.5</v>
      </c>
    </row>
    <row r="21" spans="1:8" ht="15">
      <c r="A21" s="200" t="s">
        <v>67</v>
      </c>
      <c r="B21" s="197" t="s">
        <v>36</v>
      </c>
      <c r="C21" s="198">
        <v>0</v>
      </c>
      <c r="D21" s="198">
        <v>0</v>
      </c>
      <c r="E21" s="198">
        <v>0</v>
      </c>
      <c r="F21" s="198">
        <f>C21+D21</f>
        <v>0</v>
      </c>
      <c r="G21" s="198">
        <v>0</v>
      </c>
      <c r="H21" s="198">
        <v>0</v>
      </c>
    </row>
    <row r="22" spans="1:8" ht="15">
      <c r="A22" s="200" t="s">
        <v>68</v>
      </c>
      <c r="B22" s="197" t="s">
        <v>52</v>
      </c>
      <c r="C22" s="198">
        <v>0.11</v>
      </c>
      <c r="D22" s="198">
        <v>0.09</v>
      </c>
      <c r="E22" s="198">
        <v>0.13</v>
      </c>
      <c r="F22" s="198">
        <f>C22+D22</f>
        <v>0.2</v>
      </c>
      <c r="G22" s="198">
        <v>0.24</v>
      </c>
      <c r="H22" s="198">
        <v>0.5</v>
      </c>
    </row>
    <row r="23" spans="1:8" ht="15">
      <c r="A23" s="203" t="s">
        <v>69</v>
      </c>
      <c r="B23" s="197" t="s">
        <v>37</v>
      </c>
      <c r="C23" s="198">
        <f>3.87-0.3</f>
        <v>3.5700000000000003</v>
      </c>
      <c r="D23" s="198">
        <v>1.67</v>
      </c>
      <c r="E23" s="198">
        <v>5.34</v>
      </c>
      <c r="F23" s="198">
        <f>C23+D23</f>
        <v>5.24</v>
      </c>
      <c r="G23" s="198">
        <v>11.48</v>
      </c>
      <c r="H23" s="199">
        <v>21.05</v>
      </c>
    </row>
    <row r="24" spans="1:8" ht="15">
      <c r="A24" s="204"/>
      <c r="B24" s="205" t="s">
        <v>53</v>
      </c>
      <c r="C24" s="195">
        <f>SUM(C19:C23)</f>
        <v>9.030000000000001</v>
      </c>
      <c r="D24" s="195">
        <f>SUM(D20:D23)</f>
        <v>7.6</v>
      </c>
      <c r="E24" s="195">
        <f>SUM(E20:E23)</f>
        <v>11.35</v>
      </c>
      <c r="F24" s="195">
        <f>SUM(F20:F23)</f>
        <v>16.63</v>
      </c>
      <c r="G24" s="195">
        <f>SUM(G20:G23)</f>
        <v>21.73</v>
      </c>
      <c r="H24" s="206">
        <f>SUM(H20:H23)</f>
        <v>49.36</v>
      </c>
    </row>
    <row r="25" spans="1:8" ht="15">
      <c r="A25" s="207">
        <v>5</v>
      </c>
      <c r="B25" s="193" t="s">
        <v>70</v>
      </c>
      <c r="C25" s="208">
        <f aca="true" t="shared" si="1" ref="C25:H25">C13-C24</f>
        <v>0.25</v>
      </c>
      <c r="D25" s="208">
        <f t="shared" si="1"/>
        <v>-1.3099999999999996</v>
      </c>
      <c r="E25" s="208">
        <f t="shared" si="1"/>
        <v>0.0600000000000005</v>
      </c>
      <c r="F25" s="208">
        <f t="shared" si="1"/>
        <v>-1.059999999999997</v>
      </c>
      <c r="G25" s="208">
        <f t="shared" si="1"/>
        <v>0.14999999999999858</v>
      </c>
      <c r="H25" s="208">
        <f t="shared" si="1"/>
        <v>0.6400000000000006</v>
      </c>
    </row>
    <row r="26" spans="1:8" ht="15">
      <c r="A26" s="192">
        <v>6</v>
      </c>
      <c r="B26" s="193" t="s">
        <v>54</v>
      </c>
      <c r="C26" s="194"/>
      <c r="D26" s="194"/>
      <c r="E26" s="194"/>
      <c r="F26" s="194"/>
      <c r="G26" s="194"/>
      <c r="H26" s="194"/>
    </row>
    <row r="27" spans="1:8" ht="15">
      <c r="A27" s="192"/>
      <c r="B27" s="193" t="s">
        <v>28</v>
      </c>
      <c r="C27" s="194">
        <v>0.05</v>
      </c>
      <c r="D27" s="194">
        <v>0</v>
      </c>
      <c r="E27" s="194">
        <v>0.01</v>
      </c>
      <c r="F27" s="198">
        <f>C27+D27</f>
        <v>0.05</v>
      </c>
      <c r="G27" s="195">
        <v>0.03</v>
      </c>
      <c r="H27" s="195">
        <v>1.26</v>
      </c>
    </row>
    <row r="28" spans="1:8" ht="15">
      <c r="A28" s="192"/>
      <c r="B28" s="193" t="s">
        <v>29</v>
      </c>
      <c r="C28" s="194">
        <v>0</v>
      </c>
      <c r="D28" s="194">
        <v>0</v>
      </c>
      <c r="E28" s="194">
        <v>0</v>
      </c>
      <c r="F28" s="194">
        <v>0</v>
      </c>
      <c r="G28" s="194">
        <v>0</v>
      </c>
      <c r="H28" s="194">
        <v>-0.6</v>
      </c>
    </row>
    <row r="29" spans="1:8" ht="15">
      <c r="A29" s="192"/>
      <c r="B29" s="193" t="s">
        <v>71</v>
      </c>
      <c r="C29" s="194">
        <v>0</v>
      </c>
      <c r="D29" s="194">
        <v>0</v>
      </c>
      <c r="E29" s="194">
        <v>0</v>
      </c>
      <c r="F29" s="194">
        <v>0</v>
      </c>
      <c r="G29" s="194">
        <v>0</v>
      </c>
      <c r="H29" s="194">
        <v>-0.04</v>
      </c>
    </row>
    <row r="30" spans="1:8" ht="15">
      <c r="A30" s="192"/>
      <c r="B30" s="193" t="s">
        <v>72</v>
      </c>
      <c r="C30" s="194">
        <v>0</v>
      </c>
      <c r="D30" s="194">
        <v>0</v>
      </c>
      <c r="E30" s="194">
        <v>0</v>
      </c>
      <c r="F30" s="194">
        <v>0</v>
      </c>
      <c r="G30" s="194">
        <v>0</v>
      </c>
      <c r="H30" s="194">
        <v>0</v>
      </c>
    </row>
    <row r="31" spans="1:8" ht="15">
      <c r="A31" s="207">
        <v>7</v>
      </c>
      <c r="B31" s="193" t="s">
        <v>73</v>
      </c>
      <c r="C31" s="195">
        <f aca="true" t="shared" si="2" ref="C31:H31">C25-C27-C28-C29-C30</f>
        <v>0.2</v>
      </c>
      <c r="D31" s="195">
        <f t="shared" si="2"/>
        <v>-1.3099999999999996</v>
      </c>
      <c r="E31" s="195">
        <f t="shared" si="2"/>
        <v>0.050000000000000495</v>
      </c>
      <c r="F31" s="195">
        <f t="shared" si="2"/>
        <v>-1.109999999999997</v>
      </c>
      <c r="G31" s="195">
        <f t="shared" si="2"/>
        <v>0.11999999999999858</v>
      </c>
      <c r="H31" s="195">
        <f t="shared" si="2"/>
        <v>0.020000000000000538</v>
      </c>
    </row>
    <row r="32" spans="1:8" ht="15">
      <c r="A32" s="207">
        <v>8</v>
      </c>
      <c r="B32" s="193" t="s">
        <v>74</v>
      </c>
      <c r="C32" s="194">
        <v>0</v>
      </c>
      <c r="D32" s="194">
        <v>0</v>
      </c>
      <c r="E32" s="194">
        <v>0</v>
      </c>
      <c r="F32" s="194">
        <v>0</v>
      </c>
      <c r="G32" s="194">
        <v>0</v>
      </c>
      <c r="H32" s="194">
        <v>0</v>
      </c>
    </row>
    <row r="33" spans="1:8" ht="30">
      <c r="A33" s="209" t="s">
        <v>63</v>
      </c>
      <c r="B33" s="193" t="s">
        <v>76</v>
      </c>
      <c r="C33" s="194">
        <v>0</v>
      </c>
      <c r="D33" s="194">
        <v>0</v>
      </c>
      <c r="E33" s="194">
        <v>0</v>
      </c>
      <c r="F33" s="194">
        <v>0</v>
      </c>
      <c r="G33" s="194">
        <v>0</v>
      </c>
      <c r="H33" s="194">
        <v>0</v>
      </c>
    </row>
    <row r="34" spans="1:8" ht="30">
      <c r="A34" s="209" t="s">
        <v>64</v>
      </c>
      <c r="B34" s="193" t="s">
        <v>75</v>
      </c>
      <c r="C34" s="194">
        <v>0</v>
      </c>
      <c r="D34" s="194">
        <v>0</v>
      </c>
      <c r="E34" s="194">
        <v>0</v>
      </c>
      <c r="F34" s="194">
        <v>0</v>
      </c>
      <c r="G34" s="194">
        <v>0</v>
      </c>
      <c r="H34" s="194">
        <v>0</v>
      </c>
    </row>
    <row r="35" spans="1:8" ht="15">
      <c r="A35" s="210"/>
      <c r="B35" s="193" t="s">
        <v>77</v>
      </c>
      <c r="C35" s="194">
        <v>0</v>
      </c>
      <c r="D35" s="194">
        <v>0</v>
      </c>
      <c r="E35" s="194">
        <v>0</v>
      </c>
      <c r="F35" s="194">
        <v>0</v>
      </c>
      <c r="G35" s="194">
        <v>0</v>
      </c>
      <c r="H35" s="194">
        <v>0</v>
      </c>
    </row>
    <row r="36" spans="1:8" ht="45">
      <c r="A36" s="207">
        <v>9</v>
      </c>
      <c r="B36" s="193" t="s">
        <v>78</v>
      </c>
      <c r="C36" s="195">
        <f aca="true" t="shared" si="3" ref="C36:H36">C31+C32+C33+C34+C35</f>
        <v>0.2</v>
      </c>
      <c r="D36" s="195">
        <f t="shared" si="3"/>
        <v>-1.3099999999999996</v>
      </c>
      <c r="E36" s="195">
        <f t="shared" si="3"/>
        <v>0.050000000000000495</v>
      </c>
      <c r="F36" s="195">
        <f t="shared" si="3"/>
        <v>-1.109999999999997</v>
      </c>
      <c r="G36" s="195">
        <f t="shared" si="3"/>
        <v>0.11999999999999858</v>
      </c>
      <c r="H36" s="194">
        <f t="shared" si="3"/>
        <v>0.020000000000000538</v>
      </c>
    </row>
    <row r="37" spans="1:8" ht="15">
      <c r="A37" s="192">
        <v>10</v>
      </c>
      <c r="B37" s="211" t="s">
        <v>60</v>
      </c>
      <c r="C37" s="212">
        <v>131</v>
      </c>
      <c r="D37" s="212">
        <v>131</v>
      </c>
      <c r="E37" s="212">
        <v>131</v>
      </c>
      <c r="F37" s="212">
        <v>131</v>
      </c>
      <c r="G37" s="212">
        <v>131</v>
      </c>
      <c r="H37" s="212">
        <v>131</v>
      </c>
    </row>
    <row r="38" spans="1:8" ht="15">
      <c r="A38" s="192">
        <v>11</v>
      </c>
      <c r="B38" s="193" t="s">
        <v>55</v>
      </c>
      <c r="C38" s="195"/>
      <c r="D38" s="195"/>
      <c r="E38" s="195"/>
      <c r="F38" s="195"/>
      <c r="G38" s="195"/>
      <c r="H38" s="195"/>
    </row>
    <row r="39" spans="1:8" ht="15">
      <c r="A39" s="213"/>
      <c r="B39" s="193" t="s">
        <v>30</v>
      </c>
      <c r="C39" s="214">
        <f aca="true" t="shared" si="4" ref="C39:H39">C36/13.1</f>
        <v>0.015267175572519085</v>
      </c>
      <c r="D39" s="214">
        <f t="shared" si="4"/>
        <v>-0.09999999999999998</v>
      </c>
      <c r="E39" s="214">
        <f t="shared" si="4"/>
        <v>0.003816793893129809</v>
      </c>
      <c r="F39" s="214">
        <f t="shared" si="4"/>
        <v>-0.08473282442748069</v>
      </c>
      <c r="G39" s="214">
        <f t="shared" si="4"/>
        <v>0.009160305343511341</v>
      </c>
      <c r="H39" s="214">
        <f t="shared" si="4"/>
        <v>0.0015267175572519496</v>
      </c>
    </row>
    <row r="40" spans="1:8" ht="15">
      <c r="A40" s="213"/>
      <c r="B40" s="193" t="s">
        <v>31</v>
      </c>
      <c r="C40" s="214">
        <f aca="true" t="shared" si="5" ref="C40:H40">C39</f>
        <v>0.015267175572519085</v>
      </c>
      <c r="D40" s="214">
        <f t="shared" si="5"/>
        <v>-0.09999999999999998</v>
      </c>
      <c r="E40" s="214">
        <f t="shared" si="5"/>
        <v>0.003816793893129809</v>
      </c>
      <c r="F40" s="214">
        <f t="shared" si="5"/>
        <v>-0.08473282442748069</v>
      </c>
      <c r="G40" s="214">
        <f t="shared" si="5"/>
        <v>0.009160305343511341</v>
      </c>
      <c r="H40" s="214">
        <f t="shared" si="5"/>
        <v>0.0015267175572519496</v>
      </c>
    </row>
    <row r="41" spans="1:8" ht="15">
      <c r="A41" s="184"/>
      <c r="B41" s="215"/>
      <c r="C41" s="216"/>
      <c r="D41" s="216"/>
      <c r="E41" s="216"/>
      <c r="F41" s="216"/>
      <c r="G41" s="216"/>
      <c r="H41" s="216"/>
    </row>
    <row r="42" spans="1:8" ht="15">
      <c r="A42" s="184"/>
      <c r="B42" s="226" t="s">
        <v>42</v>
      </c>
      <c r="C42" s="226"/>
      <c r="D42" s="226"/>
      <c r="E42" s="226"/>
      <c r="F42" s="226"/>
      <c r="G42" s="226"/>
      <c r="H42" s="217"/>
    </row>
    <row r="43" spans="1:8" ht="31.5" customHeight="1">
      <c r="A43" s="227">
        <v>1</v>
      </c>
      <c r="B43" s="346" t="s">
        <v>212</v>
      </c>
      <c r="C43" s="346"/>
      <c r="D43" s="346"/>
      <c r="E43" s="346"/>
      <c r="F43" s="346"/>
      <c r="G43" s="346"/>
      <c r="H43" s="346"/>
    </row>
    <row r="44" spans="1:8" s="184" customFormat="1" ht="15">
      <c r="A44" s="227">
        <v>2</v>
      </c>
      <c r="B44" s="347" t="s">
        <v>213</v>
      </c>
      <c r="C44" s="347"/>
      <c r="D44" s="347"/>
      <c r="E44" s="347"/>
      <c r="F44" s="347"/>
      <c r="G44" s="347"/>
      <c r="H44" s="347"/>
    </row>
    <row r="45" spans="1:8" s="184" customFormat="1" ht="15">
      <c r="A45" s="227">
        <v>3</v>
      </c>
      <c r="B45" s="348" t="s">
        <v>201</v>
      </c>
      <c r="C45" s="348"/>
      <c r="D45" s="348"/>
      <c r="E45" s="348"/>
      <c r="F45" s="348"/>
      <c r="G45" s="348"/>
      <c r="H45" s="348"/>
    </row>
    <row r="46" spans="1:8" s="184" customFormat="1" ht="36" customHeight="1">
      <c r="A46" s="227">
        <v>4</v>
      </c>
      <c r="B46" s="349" t="s">
        <v>202</v>
      </c>
      <c r="C46" s="349"/>
      <c r="D46" s="349"/>
      <c r="E46" s="349"/>
      <c r="F46" s="349"/>
      <c r="G46" s="349"/>
      <c r="H46" s="349"/>
    </row>
    <row r="47" spans="1:8" ht="33" customHeight="1">
      <c r="A47" s="213">
        <v>5</v>
      </c>
      <c r="B47" s="343" t="s">
        <v>216</v>
      </c>
      <c r="C47" s="343"/>
      <c r="D47" s="343"/>
      <c r="E47" s="343"/>
      <c r="F47" s="343"/>
      <c r="G47" s="343"/>
      <c r="H47" s="343"/>
    </row>
    <row r="48" spans="1:8" ht="15">
      <c r="A48" s="218"/>
      <c r="B48" s="219" t="s">
        <v>43</v>
      </c>
      <c r="C48" s="219"/>
      <c r="D48" s="219"/>
      <c r="E48" s="220" t="s">
        <v>58</v>
      </c>
      <c r="F48" s="219"/>
      <c r="G48" s="219"/>
      <c r="H48" s="217"/>
    </row>
    <row r="49" spans="2:8" ht="15">
      <c r="B49" s="219" t="s">
        <v>219</v>
      </c>
      <c r="C49" s="219"/>
      <c r="D49" s="219"/>
      <c r="E49" s="219"/>
      <c r="F49" s="219"/>
      <c r="G49" s="219"/>
      <c r="H49" s="217"/>
    </row>
    <row r="50" spans="1:8" ht="15">
      <c r="A50" s="218"/>
      <c r="B50" s="219"/>
      <c r="C50" s="219"/>
      <c r="D50" s="219"/>
      <c r="E50" s="221" t="s">
        <v>205</v>
      </c>
      <c r="F50" s="221"/>
      <c r="G50" s="221"/>
      <c r="H50" s="217"/>
    </row>
    <row r="51" spans="2:8" ht="15">
      <c r="B51" s="219"/>
      <c r="C51" s="219"/>
      <c r="D51" s="219"/>
      <c r="E51" s="219" t="s">
        <v>44</v>
      </c>
      <c r="F51" s="219"/>
      <c r="G51" s="219"/>
      <c r="H51" s="217"/>
    </row>
    <row r="52" ht="15">
      <c r="B52" s="222"/>
    </row>
    <row r="53" spans="2:8" ht="15">
      <c r="B53" s="222"/>
      <c r="E53" s="223"/>
      <c r="F53" s="223"/>
      <c r="G53" s="223"/>
      <c r="H53" s="223"/>
    </row>
  </sheetData>
  <sheetProtection/>
  <mergeCells count="17">
    <mergeCell ref="B47:H47"/>
    <mergeCell ref="G8:G9"/>
    <mergeCell ref="H8:H9"/>
    <mergeCell ref="B43:H43"/>
    <mergeCell ref="B44:H44"/>
    <mergeCell ref="B45:H45"/>
    <mergeCell ref="B46:H46"/>
    <mergeCell ref="B2:G2"/>
    <mergeCell ref="B3:G3"/>
    <mergeCell ref="B4:G4"/>
    <mergeCell ref="B6:H6"/>
    <mergeCell ref="A8:A9"/>
    <mergeCell ref="B8:B9"/>
    <mergeCell ref="C8:C9"/>
    <mergeCell ref="D8:D9"/>
    <mergeCell ref="E8:E9"/>
    <mergeCell ref="F8:F9"/>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L61"/>
  <sheetViews>
    <sheetView view="pageBreakPreview" zoomScaleNormal="80" zoomScaleSheetLayoutView="100" zoomScalePageLayoutView="0" workbookViewId="0" topLeftCell="A1">
      <selection activeCell="A1" sqref="A1:IV16384"/>
    </sheetView>
  </sheetViews>
  <sheetFormatPr defaultColWidth="9.140625" defaultRowHeight="18" customHeight="1"/>
  <cols>
    <col min="1" max="1" width="5.7109375" style="20" customWidth="1"/>
    <col min="2" max="2" width="54.421875" style="20" customWidth="1"/>
    <col min="3" max="3" width="12.57421875" style="20" customWidth="1"/>
    <col min="4" max="4" width="14.140625" style="20" customWidth="1"/>
    <col min="5" max="5" width="13.28125" style="20" customWidth="1"/>
    <col min="6" max="6" width="14.421875" style="40" customWidth="1"/>
    <col min="7" max="7" width="14.00390625" style="40" customWidth="1"/>
    <col min="8" max="8" width="12.7109375" style="20" customWidth="1"/>
    <col min="9" max="11" width="9.140625" style="20" customWidth="1"/>
    <col min="12" max="12" width="12.00390625" style="20" customWidth="1"/>
    <col min="13" max="16384" width="9.140625" style="20" customWidth="1"/>
  </cols>
  <sheetData>
    <row r="1" spans="2:8" ht="18" customHeight="1">
      <c r="B1" s="21"/>
      <c r="C1" s="22"/>
      <c r="D1" s="22"/>
      <c r="E1" s="22"/>
      <c r="F1" s="22"/>
      <c r="G1" s="22"/>
      <c r="H1" s="22"/>
    </row>
    <row r="2" spans="2:9" s="40" customFormat="1" ht="18" customHeight="1">
      <c r="B2" s="315" t="s">
        <v>39</v>
      </c>
      <c r="C2" s="315"/>
      <c r="D2" s="315"/>
      <c r="E2" s="315"/>
      <c r="F2" s="315"/>
      <c r="G2" s="315"/>
      <c r="H2" s="41"/>
      <c r="I2" s="42"/>
    </row>
    <row r="3" spans="2:9" s="40" customFormat="1" ht="18" customHeight="1">
      <c r="B3" s="316" t="s">
        <v>40</v>
      </c>
      <c r="C3" s="316"/>
      <c r="D3" s="316"/>
      <c r="E3" s="316"/>
      <c r="F3" s="316"/>
      <c r="G3" s="316"/>
      <c r="H3" s="41"/>
      <c r="I3" s="42"/>
    </row>
    <row r="4" spans="2:9" s="40" customFormat="1" ht="18" customHeight="1">
      <c r="B4" s="317" t="s">
        <v>41</v>
      </c>
      <c r="C4" s="317"/>
      <c r="D4" s="317"/>
      <c r="E4" s="317"/>
      <c r="F4" s="317"/>
      <c r="G4" s="317"/>
      <c r="H4" s="68"/>
      <c r="I4" s="42"/>
    </row>
    <row r="5" spans="2:8" s="40" customFormat="1" ht="11.25" customHeight="1">
      <c r="B5" s="21"/>
      <c r="C5" s="22"/>
      <c r="D5" s="22"/>
      <c r="E5" s="22"/>
      <c r="F5" s="22"/>
      <c r="G5" s="22"/>
      <c r="H5" s="22"/>
    </row>
    <row r="6" spans="2:8" ht="17.25" customHeight="1">
      <c r="B6" s="355" t="s">
        <v>186</v>
      </c>
      <c r="C6" s="355"/>
      <c r="D6" s="355"/>
      <c r="E6" s="355"/>
      <c r="F6" s="355"/>
      <c r="G6" s="355"/>
      <c r="H6" s="355"/>
    </row>
    <row r="7" spans="2:8" ht="18" customHeight="1">
      <c r="B7" s="23"/>
      <c r="C7" s="24"/>
      <c r="D7" s="24"/>
      <c r="E7" s="24"/>
      <c r="F7" s="24"/>
      <c r="G7" s="24"/>
      <c r="H7" s="23" t="s">
        <v>59</v>
      </c>
    </row>
    <row r="8" spans="1:8" ht="18" customHeight="1">
      <c r="A8" s="354" t="s">
        <v>57</v>
      </c>
      <c r="B8" s="356" t="s">
        <v>61</v>
      </c>
      <c r="C8" s="358" t="s">
        <v>187</v>
      </c>
      <c r="D8" s="358" t="s">
        <v>192</v>
      </c>
      <c r="E8" s="358" t="s">
        <v>188</v>
      </c>
      <c r="F8" s="358" t="s">
        <v>189</v>
      </c>
      <c r="G8" s="358" t="s">
        <v>190</v>
      </c>
      <c r="H8" s="360" t="s">
        <v>191</v>
      </c>
    </row>
    <row r="9" spans="1:8" ht="20.25" customHeight="1">
      <c r="A9" s="354"/>
      <c r="B9" s="357"/>
      <c r="C9" s="359"/>
      <c r="D9" s="359"/>
      <c r="E9" s="359"/>
      <c r="F9" s="359"/>
      <c r="G9" s="359"/>
      <c r="H9" s="361"/>
    </row>
    <row r="10" spans="1:8" s="40" customFormat="1" ht="18" customHeight="1">
      <c r="A10" s="71"/>
      <c r="B10" s="79"/>
      <c r="C10" s="72" t="s">
        <v>38</v>
      </c>
      <c r="D10" s="72" t="s">
        <v>38</v>
      </c>
      <c r="E10" s="72" t="s">
        <v>38</v>
      </c>
      <c r="F10" s="72" t="s">
        <v>38</v>
      </c>
      <c r="G10" s="72" t="s">
        <v>38</v>
      </c>
      <c r="H10" s="73" t="s">
        <v>27</v>
      </c>
    </row>
    <row r="11" spans="1:8" ht="20.25" customHeight="1">
      <c r="A11" s="87">
        <v>1</v>
      </c>
      <c r="B11" s="57" t="s">
        <v>45</v>
      </c>
      <c r="C11" s="59">
        <v>11.41</v>
      </c>
      <c r="D11" s="59">
        <v>10.47</v>
      </c>
      <c r="E11" s="59">
        <v>13.61</v>
      </c>
      <c r="F11" s="59">
        <f>C11+D11</f>
        <v>21.880000000000003</v>
      </c>
      <c r="G11" s="59">
        <v>34.32</v>
      </c>
      <c r="H11" s="59">
        <v>61.89</v>
      </c>
    </row>
    <row r="12" spans="1:8" ht="18" customHeight="1">
      <c r="A12" s="88">
        <v>2</v>
      </c>
      <c r="B12" s="51" t="s">
        <v>46</v>
      </c>
      <c r="C12" s="60">
        <v>0</v>
      </c>
      <c r="D12" s="60">
        <v>0</v>
      </c>
      <c r="E12" s="60">
        <v>0.28</v>
      </c>
      <c r="F12" s="60">
        <f>C12+D12</f>
        <v>0</v>
      </c>
      <c r="G12" s="60">
        <v>0.78</v>
      </c>
      <c r="H12" s="60">
        <v>0.84</v>
      </c>
    </row>
    <row r="13" spans="1:8" s="40" customFormat="1" ht="18" customHeight="1">
      <c r="A13" s="88">
        <v>3</v>
      </c>
      <c r="B13" s="74" t="s">
        <v>62</v>
      </c>
      <c r="C13" s="61">
        <f aca="true" t="shared" si="0" ref="C13:H13">SUM(C11:C12)</f>
        <v>11.41</v>
      </c>
      <c r="D13" s="61">
        <f t="shared" si="0"/>
        <v>10.47</v>
      </c>
      <c r="E13" s="61">
        <f t="shared" si="0"/>
        <v>13.889999999999999</v>
      </c>
      <c r="F13" s="61">
        <f t="shared" si="0"/>
        <v>21.880000000000003</v>
      </c>
      <c r="G13" s="61">
        <f t="shared" si="0"/>
        <v>35.1</v>
      </c>
      <c r="H13" s="61">
        <f t="shared" si="0"/>
        <v>62.730000000000004</v>
      </c>
    </row>
    <row r="14" spans="1:8" ht="18" customHeight="1">
      <c r="A14" s="89">
        <v>4</v>
      </c>
      <c r="B14" s="54" t="s">
        <v>47</v>
      </c>
      <c r="C14" s="62"/>
      <c r="D14" s="62"/>
      <c r="E14" s="62"/>
      <c r="F14" s="62"/>
      <c r="G14" s="62"/>
      <c r="H14" s="63"/>
    </row>
    <row r="15" spans="1:8" ht="18" customHeight="1">
      <c r="A15" s="75" t="s">
        <v>63</v>
      </c>
      <c r="B15" s="54" t="s">
        <v>48</v>
      </c>
      <c r="C15" s="62">
        <v>0</v>
      </c>
      <c r="D15" s="62">
        <v>0</v>
      </c>
      <c r="E15" s="62">
        <v>0</v>
      </c>
      <c r="F15" s="62">
        <f>C15+D15</f>
        <v>0</v>
      </c>
      <c r="G15" s="62">
        <v>0</v>
      </c>
      <c r="H15" s="63">
        <v>0</v>
      </c>
    </row>
    <row r="16" spans="1:8" ht="18" customHeight="1">
      <c r="A16" s="75" t="s">
        <v>64</v>
      </c>
      <c r="B16" s="56" t="s">
        <v>56</v>
      </c>
      <c r="C16" s="62">
        <v>0</v>
      </c>
      <c r="D16" s="62">
        <v>0</v>
      </c>
      <c r="E16" s="62">
        <v>0</v>
      </c>
      <c r="F16" s="62">
        <f>C16+D16</f>
        <v>0</v>
      </c>
      <c r="G16" s="62">
        <v>0</v>
      </c>
      <c r="H16" s="63">
        <v>0</v>
      </c>
    </row>
    <row r="17" spans="1:8" ht="18" customHeight="1" hidden="1">
      <c r="A17" s="75"/>
      <c r="B17" s="54" t="s">
        <v>35</v>
      </c>
      <c r="C17" s="62">
        <v>0</v>
      </c>
      <c r="D17" s="62">
        <v>0</v>
      </c>
      <c r="E17" s="62">
        <v>0</v>
      </c>
      <c r="F17" s="62">
        <v>0</v>
      </c>
      <c r="G17" s="62">
        <v>0</v>
      </c>
      <c r="H17" s="63">
        <v>0</v>
      </c>
    </row>
    <row r="18" spans="1:8" ht="18" customHeight="1" hidden="1">
      <c r="A18" s="75"/>
      <c r="B18" s="54" t="s">
        <v>49</v>
      </c>
      <c r="C18" s="62">
        <v>0</v>
      </c>
      <c r="D18" s="62">
        <v>0</v>
      </c>
      <c r="E18" s="62">
        <v>0</v>
      </c>
      <c r="F18" s="62">
        <v>0</v>
      </c>
      <c r="G18" s="62">
        <v>0</v>
      </c>
      <c r="H18" s="63">
        <v>0</v>
      </c>
    </row>
    <row r="19" spans="1:8" ht="24">
      <c r="A19" s="77" t="s">
        <v>65</v>
      </c>
      <c r="B19" s="81" t="s">
        <v>50</v>
      </c>
      <c r="C19" s="62">
        <v>0</v>
      </c>
      <c r="D19" s="62">
        <v>0</v>
      </c>
      <c r="E19" s="62">
        <v>0</v>
      </c>
      <c r="F19" s="62">
        <f>C19+D19</f>
        <v>0</v>
      </c>
      <c r="G19" s="62">
        <v>0</v>
      </c>
      <c r="H19" s="63">
        <v>0</v>
      </c>
    </row>
    <row r="20" spans="1:12" s="40" customFormat="1" ht="18" customHeight="1">
      <c r="A20" s="75" t="s">
        <v>66</v>
      </c>
      <c r="B20" s="54" t="s">
        <v>51</v>
      </c>
      <c r="C20" s="62">
        <v>5.88</v>
      </c>
      <c r="D20" s="62">
        <v>4.13</v>
      </c>
      <c r="E20" s="62">
        <v>10.3</v>
      </c>
      <c r="F20" s="62">
        <f>C20+D20</f>
        <v>10.01</v>
      </c>
      <c r="G20" s="62">
        <v>21.22</v>
      </c>
      <c r="H20" s="63">
        <v>39.85</v>
      </c>
      <c r="L20" s="62">
        <f>106135.86+45000+80000-8567+24590+21227.17+21227.17+583225+680679.3+750+15914+2064</f>
        <v>1572245.5</v>
      </c>
    </row>
    <row r="21" spans="1:8" ht="18" customHeight="1">
      <c r="A21" s="75" t="s">
        <v>67</v>
      </c>
      <c r="B21" s="54" t="s">
        <v>36</v>
      </c>
      <c r="C21" s="62">
        <v>0</v>
      </c>
      <c r="D21" s="62">
        <v>0</v>
      </c>
      <c r="E21" s="62">
        <v>0</v>
      </c>
      <c r="F21" s="62">
        <f>C21+D21</f>
        <v>0</v>
      </c>
      <c r="G21" s="62">
        <v>0</v>
      </c>
      <c r="H21" s="62">
        <v>0</v>
      </c>
    </row>
    <row r="22" spans="1:8" ht="18" customHeight="1">
      <c r="A22" s="75" t="s">
        <v>68</v>
      </c>
      <c r="B22" s="54" t="s">
        <v>52</v>
      </c>
      <c r="C22" s="62">
        <v>0.13</v>
      </c>
      <c r="D22" s="62">
        <v>0.11</v>
      </c>
      <c r="E22" s="62">
        <v>0.14</v>
      </c>
      <c r="F22" s="62">
        <f>C22+D22</f>
        <v>0.24</v>
      </c>
      <c r="G22" s="62">
        <v>0.14</v>
      </c>
      <c r="H22" s="62">
        <v>0.44</v>
      </c>
    </row>
    <row r="23" spans="1:8" ht="18" customHeight="1">
      <c r="A23" s="76" t="s">
        <v>69</v>
      </c>
      <c r="B23" s="54" t="s">
        <v>37</v>
      </c>
      <c r="C23" s="62">
        <v>5.34</v>
      </c>
      <c r="D23" s="62">
        <v>6.14</v>
      </c>
      <c r="E23" s="62">
        <v>7.38</v>
      </c>
      <c r="F23" s="62">
        <f>C23+D23</f>
        <v>11.48</v>
      </c>
      <c r="G23" s="62">
        <v>13.52</v>
      </c>
      <c r="H23" s="63">
        <v>22.14</v>
      </c>
    </row>
    <row r="24" spans="1:8" ht="18" customHeight="1">
      <c r="A24" s="49"/>
      <c r="B24" s="55" t="s">
        <v>53</v>
      </c>
      <c r="C24" s="61">
        <f>SUM(C19:C23)</f>
        <v>11.35</v>
      </c>
      <c r="D24" s="61">
        <f>SUM(D20:D23)</f>
        <v>10.379999999999999</v>
      </c>
      <c r="E24" s="61">
        <f>SUM(E20:E23)</f>
        <v>17.82</v>
      </c>
      <c r="F24" s="61">
        <f>SUM(F20:F23)</f>
        <v>21.73</v>
      </c>
      <c r="G24" s="61">
        <f>SUM(G20:G23)</f>
        <v>34.879999999999995</v>
      </c>
      <c r="H24" s="64">
        <f>SUM(H20:H23)</f>
        <v>62.43</v>
      </c>
    </row>
    <row r="25" spans="1:8" ht="24.75" customHeight="1">
      <c r="A25" s="90">
        <v>5</v>
      </c>
      <c r="B25" s="74" t="s">
        <v>70</v>
      </c>
      <c r="C25" s="65">
        <f aca="true" t="shared" si="1" ref="C25:H25">C13-C24</f>
        <v>0.0600000000000005</v>
      </c>
      <c r="D25" s="65">
        <f t="shared" si="1"/>
        <v>0.09000000000000163</v>
      </c>
      <c r="E25" s="65">
        <f t="shared" si="1"/>
        <v>-3.9300000000000015</v>
      </c>
      <c r="F25" s="65">
        <f t="shared" si="1"/>
        <v>0.15000000000000213</v>
      </c>
      <c r="G25" s="65">
        <f t="shared" si="1"/>
        <v>0.22000000000000597</v>
      </c>
      <c r="H25" s="65">
        <f t="shared" si="1"/>
        <v>0.30000000000000426</v>
      </c>
    </row>
    <row r="26" spans="1:8" ht="18" customHeight="1">
      <c r="A26" s="88">
        <v>6</v>
      </c>
      <c r="B26" s="51" t="s">
        <v>54</v>
      </c>
      <c r="C26" s="60"/>
      <c r="D26" s="60"/>
      <c r="E26" s="60"/>
      <c r="F26" s="60"/>
      <c r="G26" s="60"/>
      <c r="H26" s="60"/>
    </row>
    <row r="27" spans="1:8" ht="18" customHeight="1">
      <c r="A27" s="88"/>
      <c r="B27" s="51" t="s">
        <v>28</v>
      </c>
      <c r="C27" s="60">
        <v>0.01</v>
      </c>
      <c r="D27" s="60">
        <v>0.02</v>
      </c>
      <c r="E27" s="60">
        <v>0</v>
      </c>
      <c r="F27" s="62">
        <f>C27+D27</f>
        <v>0.03</v>
      </c>
      <c r="G27" s="61">
        <v>1.2</v>
      </c>
      <c r="H27" s="61">
        <v>0.08</v>
      </c>
    </row>
    <row r="28" spans="1:8" ht="18" customHeight="1">
      <c r="A28" s="88"/>
      <c r="B28" s="51" t="s">
        <v>29</v>
      </c>
      <c r="C28" s="60">
        <v>0</v>
      </c>
      <c r="D28" s="60">
        <v>0</v>
      </c>
      <c r="E28" s="60">
        <v>0</v>
      </c>
      <c r="F28" s="60">
        <v>0</v>
      </c>
      <c r="G28" s="60">
        <v>0</v>
      </c>
      <c r="H28" s="60">
        <v>0</v>
      </c>
    </row>
    <row r="29" spans="1:8" s="40" customFormat="1" ht="18" customHeight="1">
      <c r="A29" s="88"/>
      <c r="B29" s="74" t="s">
        <v>71</v>
      </c>
      <c r="C29" s="60">
        <v>0</v>
      </c>
      <c r="D29" s="60">
        <v>0</v>
      </c>
      <c r="E29" s="60">
        <v>0</v>
      </c>
      <c r="F29" s="60">
        <v>0</v>
      </c>
      <c r="G29" s="60">
        <v>0</v>
      </c>
      <c r="H29" s="60">
        <v>0</v>
      </c>
    </row>
    <row r="30" spans="1:8" s="40" customFormat="1" ht="18" customHeight="1">
      <c r="A30" s="88"/>
      <c r="B30" s="74" t="s">
        <v>72</v>
      </c>
      <c r="C30" s="60">
        <v>0</v>
      </c>
      <c r="D30" s="60">
        <v>0</v>
      </c>
      <c r="E30" s="60">
        <v>0</v>
      </c>
      <c r="F30" s="60">
        <v>0</v>
      </c>
      <c r="G30" s="60">
        <v>0</v>
      </c>
      <c r="H30" s="60">
        <v>-0.12</v>
      </c>
    </row>
    <row r="31" spans="1:8" ht="29.25" customHeight="1">
      <c r="A31" s="90">
        <v>7</v>
      </c>
      <c r="B31" s="74" t="s">
        <v>73</v>
      </c>
      <c r="C31" s="61">
        <f aca="true" t="shared" si="2" ref="C31:H31">C25-C27-C28-C29-C30</f>
        <v>0.050000000000000495</v>
      </c>
      <c r="D31" s="61">
        <f t="shared" si="2"/>
        <v>0.07000000000000163</v>
      </c>
      <c r="E31" s="61">
        <f t="shared" si="2"/>
        <v>-3.9300000000000015</v>
      </c>
      <c r="F31" s="61">
        <f t="shared" si="2"/>
        <v>0.12000000000000213</v>
      </c>
      <c r="G31" s="61">
        <f t="shared" si="2"/>
        <v>-0.979999999999994</v>
      </c>
      <c r="H31" s="61">
        <f t="shared" si="2"/>
        <v>0.34000000000000424</v>
      </c>
    </row>
    <row r="32" spans="1:8" s="40" customFormat="1" ht="18" customHeight="1">
      <c r="A32" s="90">
        <v>8</v>
      </c>
      <c r="B32" s="74" t="s">
        <v>74</v>
      </c>
      <c r="C32" s="60">
        <v>0</v>
      </c>
      <c r="D32" s="60">
        <v>0</v>
      </c>
      <c r="E32" s="60">
        <v>0</v>
      </c>
      <c r="F32" s="60">
        <v>0</v>
      </c>
      <c r="G32" s="60">
        <v>0</v>
      </c>
      <c r="H32" s="60">
        <v>0</v>
      </c>
    </row>
    <row r="33" spans="1:8" s="40" customFormat="1" ht="30" customHeight="1">
      <c r="A33" s="78" t="s">
        <v>63</v>
      </c>
      <c r="B33" s="74" t="s">
        <v>76</v>
      </c>
      <c r="C33" s="60">
        <v>0</v>
      </c>
      <c r="D33" s="60">
        <v>0</v>
      </c>
      <c r="E33" s="60">
        <v>0</v>
      </c>
      <c r="F33" s="60">
        <v>0</v>
      </c>
      <c r="G33" s="60">
        <v>0</v>
      </c>
      <c r="H33" s="60">
        <v>0</v>
      </c>
    </row>
    <row r="34" spans="1:8" s="40" customFormat="1" ht="31.5" customHeight="1">
      <c r="A34" s="78" t="s">
        <v>64</v>
      </c>
      <c r="B34" s="74" t="s">
        <v>75</v>
      </c>
      <c r="C34" s="60">
        <v>0</v>
      </c>
      <c r="D34" s="60">
        <v>0</v>
      </c>
      <c r="E34" s="60">
        <v>0</v>
      </c>
      <c r="F34" s="60">
        <v>0</v>
      </c>
      <c r="G34" s="60">
        <v>0</v>
      </c>
      <c r="H34" s="60">
        <v>0</v>
      </c>
    </row>
    <row r="35" spans="1:8" s="40" customFormat="1" ht="17.25" customHeight="1">
      <c r="A35" s="69"/>
      <c r="B35" s="74" t="s">
        <v>77</v>
      </c>
      <c r="C35" s="60">
        <v>0</v>
      </c>
      <c r="D35" s="60">
        <v>0</v>
      </c>
      <c r="E35" s="60">
        <v>0</v>
      </c>
      <c r="F35" s="60">
        <v>0</v>
      </c>
      <c r="G35" s="60">
        <v>0</v>
      </c>
      <c r="H35" s="60">
        <v>0</v>
      </c>
    </row>
    <row r="36" spans="1:8" ht="36" customHeight="1">
      <c r="A36" s="90">
        <v>9</v>
      </c>
      <c r="B36" s="74" t="s">
        <v>78</v>
      </c>
      <c r="C36" s="61">
        <f aca="true" t="shared" si="3" ref="C36:H36">C31+C32+C33+C34+C35</f>
        <v>0.050000000000000495</v>
      </c>
      <c r="D36" s="61">
        <f t="shared" si="3"/>
        <v>0.07000000000000163</v>
      </c>
      <c r="E36" s="61">
        <f t="shared" si="3"/>
        <v>-3.9300000000000015</v>
      </c>
      <c r="F36" s="61">
        <f t="shared" si="3"/>
        <v>0.12000000000000213</v>
      </c>
      <c r="G36" s="61">
        <f t="shared" si="3"/>
        <v>-0.979999999999994</v>
      </c>
      <c r="H36" s="60">
        <f t="shared" si="3"/>
        <v>0.34000000000000424</v>
      </c>
    </row>
    <row r="37" spans="1:8" s="40" customFormat="1" ht="18" customHeight="1">
      <c r="A37" s="88">
        <v>10</v>
      </c>
      <c r="B37" s="66" t="s">
        <v>60</v>
      </c>
      <c r="C37" s="67">
        <v>131</v>
      </c>
      <c r="D37" s="67">
        <v>131</v>
      </c>
      <c r="E37" s="67">
        <v>131</v>
      </c>
      <c r="F37" s="67">
        <v>131</v>
      </c>
      <c r="G37" s="67">
        <v>131</v>
      </c>
      <c r="H37" s="67">
        <v>131</v>
      </c>
    </row>
    <row r="38" spans="1:8" ht="18" customHeight="1">
      <c r="A38" s="88">
        <v>11</v>
      </c>
      <c r="B38" s="51" t="s">
        <v>55</v>
      </c>
      <c r="C38" s="61"/>
      <c r="D38" s="61"/>
      <c r="E38" s="61"/>
      <c r="F38" s="61"/>
      <c r="G38" s="61"/>
      <c r="H38" s="61"/>
    </row>
    <row r="39" spans="1:8" ht="18" customHeight="1">
      <c r="A39" s="50"/>
      <c r="B39" s="51" t="s">
        <v>30</v>
      </c>
      <c r="C39" s="70">
        <f aca="true" t="shared" si="4" ref="C39:H39">C36/13.1</f>
        <v>0.003816793893129809</v>
      </c>
      <c r="D39" s="70">
        <f t="shared" si="4"/>
        <v>0.005343511450381804</v>
      </c>
      <c r="E39" s="70">
        <f t="shared" si="4"/>
        <v>-0.3000000000000001</v>
      </c>
      <c r="F39" s="70">
        <f t="shared" si="4"/>
        <v>0.009160305343511614</v>
      </c>
      <c r="G39" s="70">
        <f t="shared" si="4"/>
        <v>-0.07480916030534306</v>
      </c>
      <c r="H39" s="70">
        <f t="shared" si="4"/>
        <v>0.02595419847328277</v>
      </c>
    </row>
    <row r="40" spans="1:8" ht="18" customHeight="1">
      <c r="A40" s="50"/>
      <c r="B40" s="51" t="s">
        <v>31</v>
      </c>
      <c r="C40" s="70">
        <f aca="true" t="shared" si="5" ref="C40:H40">C39</f>
        <v>0.003816793893129809</v>
      </c>
      <c r="D40" s="70">
        <f t="shared" si="5"/>
        <v>0.005343511450381804</v>
      </c>
      <c r="E40" s="70">
        <f t="shared" si="5"/>
        <v>-0.3000000000000001</v>
      </c>
      <c r="F40" s="70">
        <f t="shared" si="5"/>
        <v>0.009160305343511614</v>
      </c>
      <c r="G40" s="70">
        <f t="shared" si="5"/>
        <v>-0.07480916030534306</v>
      </c>
      <c r="H40" s="70">
        <f t="shared" si="5"/>
        <v>0.02595419847328277</v>
      </c>
    </row>
    <row r="41" spans="1:8" s="40" customFormat="1" ht="18" customHeight="1">
      <c r="A41" s="24"/>
      <c r="B41" s="174"/>
      <c r="C41" s="175"/>
      <c r="D41" s="175"/>
      <c r="E41" s="175"/>
      <c r="F41" s="175"/>
      <c r="G41" s="175"/>
      <c r="H41" s="175"/>
    </row>
    <row r="42" spans="1:8" s="40" customFormat="1" ht="18" customHeight="1">
      <c r="A42" s="24"/>
      <c r="B42" s="177" t="s">
        <v>182</v>
      </c>
      <c r="C42" s="175"/>
      <c r="D42" s="175"/>
      <c r="E42" s="175"/>
      <c r="F42" s="175"/>
      <c r="G42" s="175"/>
      <c r="H42" s="175"/>
    </row>
    <row r="43" spans="1:8" s="176" customFormat="1" ht="45">
      <c r="A43" s="23"/>
      <c r="B43" s="173" t="s">
        <v>61</v>
      </c>
      <c r="C43" s="70" t="s">
        <v>194</v>
      </c>
      <c r="D43" s="175"/>
      <c r="E43" s="175"/>
      <c r="F43" s="175"/>
      <c r="G43" s="175"/>
      <c r="H43" s="175"/>
    </row>
    <row r="44" spans="1:8" s="40" customFormat="1" ht="18" customHeight="1">
      <c r="A44" s="24"/>
      <c r="B44" s="55" t="s">
        <v>176</v>
      </c>
      <c r="C44" s="70">
        <v>0.05</v>
      </c>
      <c r="D44" s="175"/>
      <c r="E44" s="175"/>
      <c r="F44" s="175"/>
      <c r="G44" s="175"/>
      <c r="H44" s="175"/>
    </row>
    <row r="45" spans="1:8" s="40" customFormat="1" ht="18" customHeight="1">
      <c r="A45" s="24"/>
      <c r="B45" s="55" t="s">
        <v>177</v>
      </c>
      <c r="C45" s="70" t="s">
        <v>178</v>
      </c>
      <c r="D45" s="175"/>
      <c r="E45" s="175"/>
      <c r="F45" s="175"/>
      <c r="G45" s="175"/>
      <c r="H45" s="175"/>
    </row>
    <row r="46" spans="1:8" s="40" customFormat="1" ht="18" customHeight="1">
      <c r="A46" s="24"/>
      <c r="B46" s="55" t="s">
        <v>179</v>
      </c>
      <c r="C46" s="70">
        <v>0.05</v>
      </c>
      <c r="D46" s="175"/>
      <c r="E46" s="175"/>
      <c r="F46" s="175"/>
      <c r="G46" s="175"/>
      <c r="H46" s="175"/>
    </row>
    <row r="47" spans="1:8" s="40" customFormat="1" ht="18" customHeight="1">
      <c r="A47" s="24"/>
      <c r="B47" s="55" t="s">
        <v>180</v>
      </c>
      <c r="C47" s="70" t="s">
        <v>178</v>
      </c>
      <c r="D47" s="175"/>
      <c r="E47" s="175"/>
      <c r="F47" s="175"/>
      <c r="G47" s="175"/>
      <c r="H47" s="175"/>
    </row>
    <row r="48" spans="1:8" s="40" customFormat="1" ht="18" customHeight="1">
      <c r="A48" s="24"/>
      <c r="B48" s="55" t="s">
        <v>181</v>
      </c>
      <c r="C48" s="70">
        <v>0.05</v>
      </c>
      <c r="D48" s="175"/>
      <c r="E48" s="175"/>
      <c r="F48" s="175"/>
      <c r="G48" s="175"/>
      <c r="H48" s="175"/>
    </row>
    <row r="49" spans="1:8" s="40" customFormat="1" ht="18" customHeight="1">
      <c r="A49" s="24"/>
      <c r="B49" s="174"/>
      <c r="C49" s="175"/>
      <c r="D49" s="175"/>
      <c r="E49" s="175"/>
      <c r="F49" s="175"/>
      <c r="G49" s="175"/>
      <c r="H49" s="175"/>
    </row>
    <row r="50" spans="1:8" s="40" customFormat="1" ht="18" customHeight="1">
      <c r="A50" s="24"/>
      <c r="B50" s="52" t="s">
        <v>42</v>
      </c>
      <c r="C50" s="52"/>
      <c r="D50" s="52"/>
      <c r="E50" s="52"/>
      <c r="F50" s="52"/>
      <c r="G50" s="52"/>
      <c r="H50" s="25"/>
    </row>
    <row r="51" spans="1:8" ht="28.5" customHeight="1">
      <c r="A51" s="53">
        <v>1</v>
      </c>
      <c r="B51" s="352" t="s">
        <v>195</v>
      </c>
      <c r="C51" s="352"/>
      <c r="D51" s="352"/>
      <c r="E51" s="352"/>
      <c r="F51" s="352"/>
      <c r="G51" s="352"/>
      <c r="H51" s="352"/>
    </row>
    <row r="52" spans="1:8" s="24" customFormat="1" ht="18" customHeight="1">
      <c r="A52" s="53">
        <v>2</v>
      </c>
      <c r="B52" s="350" t="s">
        <v>193</v>
      </c>
      <c r="C52" s="350"/>
      <c r="D52" s="350"/>
      <c r="E52" s="350"/>
      <c r="F52" s="350"/>
      <c r="G52" s="350"/>
      <c r="H52" s="350"/>
    </row>
    <row r="53" spans="1:8" s="24" customFormat="1" ht="25.5" customHeight="1">
      <c r="A53" s="53">
        <v>3</v>
      </c>
      <c r="B53" s="353" t="s">
        <v>201</v>
      </c>
      <c r="C53" s="353"/>
      <c r="D53" s="353"/>
      <c r="E53" s="353"/>
      <c r="F53" s="353"/>
      <c r="G53" s="353"/>
      <c r="H53" s="353"/>
    </row>
    <row r="54" spans="1:8" s="24" customFormat="1" ht="37.5" customHeight="1">
      <c r="A54" s="53">
        <v>4</v>
      </c>
      <c r="B54" s="351" t="s">
        <v>202</v>
      </c>
      <c r="C54" s="351"/>
      <c r="D54" s="351"/>
      <c r="E54" s="351"/>
      <c r="F54" s="351"/>
      <c r="G54" s="351"/>
      <c r="H54" s="351"/>
    </row>
    <row r="55" spans="2:8" ht="18" customHeight="1">
      <c r="B55" s="26"/>
      <c r="C55" s="27"/>
      <c r="D55" s="27"/>
      <c r="E55" s="27"/>
      <c r="F55" s="27"/>
      <c r="G55" s="27"/>
      <c r="H55" s="27"/>
    </row>
    <row r="56" spans="1:8" ht="15">
      <c r="A56" s="28"/>
      <c r="B56" s="43" t="s">
        <v>43</v>
      </c>
      <c r="C56" s="43"/>
      <c r="D56" s="43"/>
      <c r="E56" s="58" t="s">
        <v>58</v>
      </c>
      <c r="F56" s="43"/>
      <c r="G56" s="43"/>
      <c r="H56" s="25"/>
    </row>
    <row r="57" spans="2:8" ht="15">
      <c r="B57" s="43" t="s">
        <v>196</v>
      </c>
      <c r="C57" s="43"/>
      <c r="D57" s="43"/>
      <c r="E57" s="43"/>
      <c r="F57" s="43"/>
      <c r="G57" s="43"/>
      <c r="H57" s="25"/>
    </row>
    <row r="58" spans="1:8" ht="15" customHeight="1">
      <c r="A58" s="28"/>
      <c r="B58" s="43"/>
      <c r="C58" s="43"/>
      <c r="D58" s="43"/>
      <c r="E58" s="44" t="s">
        <v>205</v>
      </c>
      <c r="F58" s="44"/>
      <c r="G58" s="44"/>
      <c r="H58" s="25"/>
    </row>
    <row r="59" spans="2:8" ht="15">
      <c r="B59" s="45"/>
      <c r="C59" s="45"/>
      <c r="D59" s="45"/>
      <c r="E59" s="43" t="s">
        <v>44</v>
      </c>
      <c r="F59" s="43"/>
      <c r="G59" s="43"/>
      <c r="H59" s="25"/>
    </row>
    <row r="60" ht="15.75" customHeight="1">
      <c r="B60" s="30"/>
    </row>
    <row r="61" spans="2:8" ht="15.75" customHeight="1">
      <c r="B61" s="30"/>
      <c r="E61" s="29"/>
      <c r="F61" s="29"/>
      <c r="G61" s="29"/>
      <c r="H61" s="29"/>
    </row>
  </sheetData>
  <sheetProtection/>
  <mergeCells count="16">
    <mergeCell ref="A8:A9"/>
    <mergeCell ref="B6:H6"/>
    <mergeCell ref="B8:B9"/>
    <mergeCell ref="C8:C9"/>
    <mergeCell ref="G8:G9"/>
    <mergeCell ref="H8:H9"/>
    <mergeCell ref="D8:D9"/>
    <mergeCell ref="E8:E9"/>
    <mergeCell ref="F8:F9"/>
    <mergeCell ref="B2:G2"/>
    <mergeCell ref="B3:G3"/>
    <mergeCell ref="B4:G4"/>
    <mergeCell ref="B52:H52"/>
    <mergeCell ref="B54:H54"/>
    <mergeCell ref="B51:H51"/>
    <mergeCell ref="B53:H53"/>
  </mergeCells>
  <printOptions horizontalCentered="1"/>
  <pageMargins left="0.25" right="0.25" top="1.590551181" bottom="0.590551181102362" header="0.31496062992126" footer="0.31496062992126"/>
  <pageSetup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dimension ref="A1:J69"/>
  <sheetViews>
    <sheetView tabSelected="1" zoomScalePageLayoutView="0" workbookViewId="0" topLeftCell="A43">
      <selection activeCell="B34" sqref="B34"/>
    </sheetView>
  </sheetViews>
  <sheetFormatPr defaultColWidth="9.140625" defaultRowHeight="15"/>
  <cols>
    <col min="1" max="1" width="40.57421875" style="271" customWidth="1"/>
    <col min="2" max="2" width="14.8515625" style="271" customWidth="1"/>
    <col min="3" max="3" width="17.421875" style="271" customWidth="1"/>
    <col min="4" max="4" width="9.140625" style="271" customWidth="1"/>
    <col min="5" max="5" width="9.7109375" style="271" bestFit="1" customWidth="1"/>
    <col min="6" max="16384" width="9.140625" style="271" customWidth="1"/>
  </cols>
  <sheetData>
    <row r="1" ht="15">
      <c r="E1" s="271" t="s">
        <v>221</v>
      </c>
    </row>
    <row r="2" spans="1:10" ht="15">
      <c r="A2" s="330" t="s">
        <v>183</v>
      </c>
      <c r="B2" s="330"/>
      <c r="C2" s="330"/>
      <c r="D2" s="312"/>
      <c r="J2" s="271">
        <v>100000</v>
      </c>
    </row>
    <row r="3" spans="1:4" ht="15">
      <c r="A3" s="330" t="s">
        <v>184</v>
      </c>
      <c r="B3" s="330"/>
      <c r="C3" s="330"/>
      <c r="D3" s="228"/>
    </row>
    <row r="4" spans="1:4" ht="32.25" customHeight="1">
      <c r="A4" s="365" t="s">
        <v>185</v>
      </c>
      <c r="B4" s="365"/>
      <c r="C4" s="365"/>
      <c r="D4" s="228"/>
    </row>
    <row r="5" ht="15">
      <c r="A5" s="272"/>
    </row>
    <row r="6" spans="1:3" ht="15">
      <c r="A6" s="330" t="s">
        <v>110</v>
      </c>
      <c r="B6" s="330"/>
      <c r="C6" s="330"/>
    </row>
    <row r="7" spans="1:4" ht="15">
      <c r="A7" s="273"/>
      <c r="B7" s="274"/>
      <c r="C7" s="301" t="s">
        <v>220</v>
      </c>
      <c r="D7" s="262"/>
    </row>
    <row r="8" spans="1:3" ht="15">
      <c r="A8" s="362" t="s">
        <v>61</v>
      </c>
      <c r="B8" s="363" t="s">
        <v>175</v>
      </c>
      <c r="C8" s="364"/>
    </row>
    <row r="9" spans="1:3" ht="15">
      <c r="A9" s="362"/>
      <c r="B9" s="275">
        <v>44834</v>
      </c>
      <c r="C9" s="275">
        <v>44651</v>
      </c>
    </row>
    <row r="10" spans="1:3" ht="15">
      <c r="A10" s="362"/>
      <c r="B10" s="276" t="s">
        <v>38</v>
      </c>
      <c r="C10" s="276" t="s">
        <v>27</v>
      </c>
    </row>
    <row r="11" spans="1:3" ht="15">
      <c r="A11" s="277" t="s">
        <v>100</v>
      </c>
      <c r="B11" s="278"/>
      <c r="C11" s="278"/>
    </row>
    <row r="12" spans="1:3" ht="15">
      <c r="A12" s="277" t="s">
        <v>33</v>
      </c>
      <c r="B12" s="279"/>
      <c r="C12" s="279"/>
    </row>
    <row r="13" spans="1:5" ht="15">
      <c r="A13" s="281" t="s">
        <v>203</v>
      </c>
      <c r="B13" s="296">
        <v>0.2258</v>
      </c>
      <c r="C13" s="296">
        <v>0.24297331753263018</v>
      </c>
      <c r="E13" s="282">
        <f>C13-B13</f>
        <v>0.017173317532630183</v>
      </c>
    </row>
    <row r="14" spans="1:3" ht="15">
      <c r="A14" s="281" t="s">
        <v>101</v>
      </c>
      <c r="B14" s="296">
        <v>0</v>
      </c>
      <c r="C14" s="296">
        <v>0</v>
      </c>
    </row>
    <row r="15" spans="1:3" ht="15">
      <c r="A15" s="281" t="s">
        <v>102</v>
      </c>
      <c r="B15" s="296">
        <v>0</v>
      </c>
      <c r="C15" s="296">
        <v>0</v>
      </c>
    </row>
    <row r="16" spans="1:5" ht="15">
      <c r="A16" s="281" t="s">
        <v>197</v>
      </c>
      <c r="B16" s="296">
        <v>0.39368</v>
      </c>
      <c r="C16" s="296">
        <v>0.5738999999999999</v>
      </c>
      <c r="E16" s="282">
        <f>C16-B16</f>
        <v>0.18021999999999988</v>
      </c>
    </row>
    <row r="17" spans="1:3" ht="15">
      <c r="A17" s="281" t="s">
        <v>103</v>
      </c>
      <c r="B17" s="296">
        <v>0</v>
      </c>
      <c r="C17" s="296">
        <v>0</v>
      </c>
    </row>
    <row r="18" spans="1:3" ht="15">
      <c r="A18" s="281" t="s">
        <v>104</v>
      </c>
      <c r="B18" s="296">
        <v>0</v>
      </c>
      <c r="C18" s="296">
        <v>0</v>
      </c>
    </row>
    <row r="19" spans="1:3" ht="15">
      <c r="A19" s="281" t="s">
        <v>120</v>
      </c>
      <c r="B19" s="296">
        <v>0</v>
      </c>
      <c r="C19" s="296">
        <v>0</v>
      </c>
    </row>
    <row r="20" spans="1:5" ht="15">
      <c r="A20" s="281" t="s">
        <v>121</v>
      </c>
      <c r="B20" s="296">
        <v>150</v>
      </c>
      <c r="C20" s="296">
        <v>160.03929</v>
      </c>
      <c r="E20" s="282">
        <f>C20-B20</f>
        <v>10.039289999999994</v>
      </c>
    </row>
    <row r="21" spans="1:3" ht="15">
      <c r="A21" s="281" t="s">
        <v>126</v>
      </c>
      <c r="B21" s="296">
        <v>0</v>
      </c>
      <c r="C21" s="296">
        <v>0</v>
      </c>
    </row>
    <row r="22" spans="1:5" ht="15">
      <c r="A22" s="281" t="s">
        <v>105</v>
      </c>
      <c r="B22" s="296">
        <v>0.59831</v>
      </c>
      <c r="C22" s="296">
        <v>0.5983104786433877</v>
      </c>
      <c r="E22" s="282">
        <f>C22-B22</f>
        <v>4.786433877024265E-07</v>
      </c>
    </row>
    <row r="23" spans="1:4" ht="15">
      <c r="A23" s="281" t="s">
        <v>106</v>
      </c>
      <c r="B23" s="296">
        <v>0</v>
      </c>
      <c r="C23" s="296">
        <v>0</v>
      </c>
      <c r="D23" s="272"/>
    </row>
    <row r="24" spans="1:3" ht="15">
      <c r="A24" s="280" t="s">
        <v>111</v>
      </c>
      <c r="B24" s="296">
        <f>SUM(B13:B23)</f>
        <v>151.21779</v>
      </c>
      <c r="C24" s="296">
        <f>SUM(C13:C23)</f>
        <v>161.45447379617602</v>
      </c>
    </row>
    <row r="25" spans="1:3" ht="15">
      <c r="A25" s="298"/>
      <c r="B25" s="296"/>
      <c r="C25" s="296"/>
    </row>
    <row r="26" spans="1:3" ht="15">
      <c r="A26" s="299" t="s">
        <v>34</v>
      </c>
      <c r="B26" s="296"/>
      <c r="C26" s="296"/>
    </row>
    <row r="27" spans="1:3" ht="15">
      <c r="A27" s="281" t="s">
        <v>107</v>
      </c>
      <c r="B27" s="296"/>
      <c r="C27" s="296"/>
    </row>
    <row r="28" spans="1:3" ht="15">
      <c r="A28" s="281" t="s">
        <v>108</v>
      </c>
      <c r="B28" s="296">
        <v>0</v>
      </c>
      <c r="C28" s="296">
        <v>0</v>
      </c>
    </row>
    <row r="29" spans="1:3" ht="15">
      <c r="A29" s="281" t="s">
        <v>122</v>
      </c>
      <c r="B29" s="296">
        <f>('[34]BS &amp; PL'!$G$31)/100000</f>
        <v>0</v>
      </c>
      <c r="C29" s="296">
        <v>0</v>
      </c>
    </row>
    <row r="30" spans="1:3" ht="15">
      <c r="A30" s="281" t="s">
        <v>123</v>
      </c>
      <c r="B30" s="296">
        <f>('[31]Balance Sheet'!$D$19)/100000</f>
        <v>0</v>
      </c>
      <c r="C30" s="296">
        <f>('[31]Balance Sheet'!$E$19)/100000</f>
        <v>0</v>
      </c>
    </row>
    <row r="31" spans="1:7" ht="15">
      <c r="A31" s="281" t="s">
        <v>113</v>
      </c>
      <c r="B31" s="296">
        <f>(3000+155948.25-3800)/100000</f>
        <v>1.5514825</v>
      </c>
      <c r="C31" s="296">
        <f>('CASH FLOW -22'!E66)</f>
        <v>12.847759600000002</v>
      </c>
      <c r="E31" s="282">
        <f>C31-B31</f>
        <v>11.296277100000001</v>
      </c>
      <c r="G31" s="284">
        <f>C31-'CASH FLOW -22'!E66</f>
        <v>0</v>
      </c>
    </row>
    <row r="32" spans="1:3" ht="15">
      <c r="A32" s="281" t="s">
        <v>114</v>
      </c>
      <c r="B32" s="296">
        <v>0.01295</v>
      </c>
      <c r="C32" s="296">
        <v>0.01295</v>
      </c>
    </row>
    <row r="33" spans="1:5" ht="15">
      <c r="A33" s="281" t="s">
        <v>115</v>
      </c>
      <c r="B33" s="296">
        <f>(18627950-31739-262859)/100000-150</f>
        <v>33.33351999999999</v>
      </c>
      <c r="C33" s="296">
        <v>51.88097</v>
      </c>
      <c r="E33" s="282">
        <f>C33-B33</f>
        <v>18.547450000000005</v>
      </c>
    </row>
    <row r="34" spans="1:3" ht="15">
      <c r="A34" s="281" t="s">
        <v>116</v>
      </c>
      <c r="B34" s="296">
        <f>('[31]Balance Sheet'!$D$23)/100000</f>
        <v>0</v>
      </c>
      <c r="C34" s="296">
        <f>('[31]Balance Sheet'!$E$23)/100000</f>
        <v>0</v>
      </c>
    </row>
    <row r="35" spans="1:3" ht="15">
      <c r="A35" s="281" t="s">
        <v>109</v>
      </c>
      <c r="B35" s="296">
        <v>0</v>
      </c>
      <c r="C35" s="296">
        <v>0</v>
      </c>
    </row>
    <row r="36" spans="1:5" ht="15">
      <c r="A36" s="281" t="s">
        <v>124</v>
      </c>
      <c r="B36" s="296">
        <f>(3750+150000+2589813+1512000+33347-1295)/100000</f>
        <v>42.87615</v>
      </c>
      <c r="C36" s="296">
        <v>26.1513538</v>
      </c>
      <c r="E36" s="282">
        <f>C36-B36</f>
        <v>-16.724796200000004</v>
      </c>
    </row>
    <row r="37" spans="1:3" ht="15">
      <c r="A37" s="280" t="s">
        <v>112</v>
      </c>
      <c r="B37" s="297">
        <f>SUM(B28:B36)</f>
        <v>77.7741025</v>
      </c>
      <c r="C37" s="297">
        <f>SUM(C28:C36)</f>
        <v>90.8930334</v>
      </c>
    </row>
    <row r="38" spans="1:3" ht="15">
      <c r="A38" s="280" t="s">
        <v>117</v>
      </c>
      <c r="B38" s="297">
        <f>B37+B24</f>
        <v>228.9918925</v>
      </c>
      <c r="C38" s="297">
        <f>C37+C24</f>
        <v>252.34750719617602</v>
      </c>
    </row>
    <row r="39" spans="1:3" ht="15">
      <c r="A39" s="299" t="s">
        <v>81</v>
      </c>
      <c r="B39" s="297"/>
      <c r="C39" s="297"/>
    </row>
    <row r="40" spans="1:3" ht="15">
      <c r="A40" s="280" t="s">
        <v>80</v>
      </c>
      <c r="B40" s="296"/>
      <c r="C40" s="297"/>
    </row>
    <row r="41" spans="1:3" ht="15">
      <c r="A41" s="281" t="s">
        <v>32</v>
      </c>
      <c r="B41" s="296">
        <f>('[31]Balance Sheet'!$D$32)/100000</f>
        <v>131</v>
      </c>
      <c r="C41" s="296">
        <f>('[34]BS &amp; PL'!$H$11)/100000</f>
        <v>131</v>
      </c>
    </row>
    <row r="42" spans="1:3" ht="15">
      <c r="A42" s="281" t="s">
        <v>118</v>
      </c>
      <c r="B42" s="296">
        <f>(8147671.38-5000)/100000</f>
        <v>81.4267138</v>
      </c>
      <c r="C42" s="296">
        <v>82.530266496176</v>
      </c>
    </row>
    <row r="43" spans="1:3" ht="15">
      <c r="A43" s="280" t="s">
        <v>79</v>
      </c>
      <c r="B43" s="297">
        <f>SUM(B41:B42)</f>
        <v>212.42671380000002</v>
      </c>
      <c r="C43" s="297">
        <f>SUM(C41:C42)</f>
        <v>213.530266496176</v>
      </c>
    </row>
    <row r="44" spans="1:3" ht="15">
      <c r="A44" s="280" t="s">
        <v>96</v>
      </c>
      <c r="B44" s="296"/>
      <c r="C44" s="296"/>
    </row>
    <row r="45" spans="1:3" ht="15">
      <c r="A45" s="299" t="s">
        <v>82</v>
      </c>
      <c r="B45" s="296"/>
      <c r="C45" s="296"/>
    </row>
    <row r="46" spans="1:3" ht="15">
      <c r="A46" s="281" t="s">
        <v>97</v>
      </c>
      <c r="B46" s="296">
        <v>0</v>
      </c>
      <c r="C46" s="296">
        <v>0</v>
      </c>
    </row>
    <row r="47" spans="1:3" ht="15">
      <c r="A47" s="281" t="s">
        <v>85</v>
      </c>
      <c r="B47" s="296">
        <v>0</v>
      </c>
      <c r="C47" s="296">
        <v>0</v>
      </c>
    </row>
    <row r="48" spans="1:3" ht="15">
      <c r="A48" s="281" t="s">
        <v>98</v>
      </c>
      <c r="B48" s="296">
        <v>0</v>
      </c>
      <c r="C48" s="296">
        <v>0</v>
      </c>
    </row>
    <row r="49" spans="1:3" ht="15">
      <c r="A49" s="281" t="s">
        <v>86</v>
      </c>
      <c r="B49" s="296">
        <v>0</v>
      </c>
      <c r="C49" s="296">
        <v>0</v>
      </c>
    </row>
    <row r="50" spans="1:3" ht="15">
      <c r="A50" s="281" t="s">
        <v>99</v>
      </c>
      <c r="B50" s="296">
        <v>0</v>
      </c>
      <c r="C50" s="296">
        <v>0</v>
      </c>
    </row>
    <row r="51" spans="1:3" ht="15">
      <c r="A51" s="281" t="s">
        <v>125</v>
      </c>
      <c r="B51" s="296">
        <f>'[31]Balance Sheet'!$D$49</f>
        <v>0</v>
      </c>
      <c r="C51" s="296">
        <f>'[31]Balance Sheet'!$E$49</f>
        <v>0</v>
      </c>
    </row>
    <row r="52" spans="1:3" ht="15">
      <c r="A52" s="280" t="s">
        <v>87</v>
      </c>
      <c r="B52" s="297">
        <f>SUM(B46:B51)</f>
        <v>0</v>
      </c>
      <c r="C52" s="297">
        <f>SUM(C46:C51)</f>
        <v>0</v>
      </c>
    </row>
    <row r="53" spans="1:3" ht="15">
      <c r="A53" s="299" t="s">
        <v>83</v>
      </c>
      <c r="B53" s="296"/>
      <c r="C53" s="296"/>
    </row>
    <row r="54" spans="1:3" ht="15">
      <c r="A54" s="299" t="s">
        <v>84</v>
      </c>
      <c r="B54" s="296"/>
      <c r="C54" s="296"/>
    </row>
    <row r="55" spans="1:5" ht="15">
      <c r="A55" s="281" t="s">
        <v>88</v>
      </c>
      <c r="B55" s="296">
        <f>(775199.26-700038)/100000</f>
        <v>0.7516126000000001</v>
      </c>
      <c r="C55" s="296">
        <v>27.151612599999996</v>
      </c>
      <c r="E55" s="282">
        <f>B55-C55</f>
        <v>-26.399999999999995</v>
      </c>
    </row>
    <row r="56" spans="1:5" ht="15">
      <c r="A56" s="281" t="s">
        <v>89</v>
      </c>
      <c r="B56" s="296">
        <v>0</v>
      </c>
      <c r="C56" s="296">
        <v>0</v>
      </c>
      <c r="E56" s="282">
        <f>B56-C56</f>
        <v>0</v>
      </c>
    </row>
    <row r="57" spans="1:5" ht="15">
      <c r="A57" s="281" t="s">
        <v>90</v>
      </c>
      <c r="B57" s="296">
        <f>(106200+15000+3000+36780.57+34497.5+943294.26)/100000</f>
        <v>11.387723300000001</v>
      </c>
      <c r="C57" s="296">
        <v>10.376101600000002</v>
      </c>
      <c r="E57" s="282">
        <f>B57-C57</f>
        <v>1.0116216999999992</v>
      </c>
    </row>
    <row r="58" spans="1:5" ht="15">
      <c r="A58" s="281" t="s">
        <v>91</v>
      </c>
      <c r="B58" s="296">
        <f>(116485+1295+21315+98011.71+65355.71+2500+6461.87)/100000</f>
        <v>3.1142429000000003</v>
      </c>
      <c r="C58" s="296">
        <v>0.0279</v>
      </c>
      <c r="E58" s="282">
        <f>B58-C58</f>
        <v>3.0863429000000004</v>
      </c>
    </row>
    <row r="59" spans="1:5" ht="15">
      <c r="A59" s="281" t="s">
        <v>92</v>
      </c>
      <c r="B59" s="296">
        <f>(126160+5000)/100000</f>
        <v>1.3116</v>
      </c>
      <c r="C59" s="296">
        <v>1.261633805100608</v>
      </c>
      <c r="E59" s="282">
        <f>B59-C59-5000</f>
        <v>-4999.9500338051</v>
      </c>
    </row>
    <row r="60" spans="1:5" ht="15">
      <c r="A60" s="281" t="s">
        <v>93</v>
      </c>
      <c r="B60" s="296">
        <v>0</v>
      </c>
      <c r="C60" s="296">
        <v>0</v>
      </c>
      <c r="E60" s="282">
        <f>B60-C60</f>
        <v>0</v>
      </c>
    </row>
    <row r="61" spans="1:3" ht="15">
      <c r="A61" s="280" t="s">
        <v>94</v>
      </c>
      <c r="B61" s="297">
        <f>SUM(B55:B60)</f>
        <v>16.5651788</v>
      </c>
      <c r="C61" s="297">
        <f>SUM(C55:C60)</f>
        <v>38.81724800510061</v>
      </c>
    </row>
    <row r="62" spans="1:3" ht="15">
      <c r="A62" s="300" t="s">
        <v>95</v>
      </c>
      <c r="B62" s="297">
        <f>B61+B43+B52</f>
        <v>228.99189260000003</v>
      </c>
      <c r="C62" s="297">
        <f>C61+C43+C52</f>
        <v>252.34751450127663</v>
      </c>
    </row>
    <row r="64" spans="6:7" ht="15">
      <c r="F64" s="282">
        <f>B62-B38</f>
        <v>1.0000002248489182E-07</v>
      </c>
      <c r="G64" s="282">
        <f>C38-C62</f>
        <v>-7.305100609755755E-06</v>
      </c>
    </row>
    <row r="66" spans="1:5" ht="15">
      <c r="A66" s="219" t="s">
        <v>43</v>
      </c>
      <c r="B66" s="220" t="s">
        <v>58</v>
      </c>
      <c r="C66" s="219"/>
      <c r="E66" s="219"/>
    </row>
    <row r="67" spans="1:5" ht="15">
      <c r="A67" s="219" t="s">
        <v>219</v>
      </c>
      <c r="B67" s="219"/>
      <c r="C67" s="219"/>
      <c r="E67" s="219"/>
    </row>
    <row r="68" spans="1:5" ht="15">
      <c r="A68" s="219"/>
      <c r="B68" s="221" t="s">
        <v>205</v>
      </c>
      <c r="C68" s="219"/>
      <c r="E68" s="221"/>
    </row>
    <row r="69" spans="1:5" ht="15">
      <c r="A69" s="219"/>
      <c r="B69" s="219" t="s">
        <v>44</v>
      </c>
      <c r="C69" s="219"/>
      <c r="E69" s="219"/>
    </row>
  </sheetData>
  <sheetProtection/>
  <mergeCells count="6">
    <mergeCell ref="A8:A10"/>
    <mergeCell ref="B8:C8"/>
    <mergeCell ref="A2:C2"/>
    <mergeCell ref="A3:C3"/>
    <mergeCell ref="A4:C4"/>
    <mergeCell ref="A6:C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J65"/>
  <sheetViews>
    <sheetView zoomScaleSheetLayoutView="85" zoomScalePageLayoutView="0" workbookViewId="0" topLeftCell="A1">
      <pane ySplit="5" topLeftCell="A6" activePane="bottomLeft" state="frozen"/>
      <selection pane="topLeft" activeCell="M5" sqref="M5"/>
      <selection pane="bottomLeft" activeCell="B12" sqref="B12"/>
    </sheetView>
  </sheetViews>
  <sheetFormatPr defaultColWidth="9.140625" defaultRowHeight="15"/>
  <cols>
    <col min="1" max="1" width="40.57421875" style="31" customWidth="1"/>
    <col min="2" max="2" width="14.8515625" style="31" customWidth="1"/>
    <col min="3" max="3" width="17.421875" style="31" customWidth="1"/>
    <col min="4" max="4" width="9.140625" style="31" customWidth="1"/>
    <col min="5" max="5" width="14.140625" style="31" bestFit="1" customWidth="1"/>
    <col min="6" max="16384" width="9.140625" style="31" customWidth="1"/>
  </cols>
  <sheetData>
    <row r="2" spans="1:6" ht="15">
      <c r="A2" s="369" t="s">
        <v>183</v>
      </c>
      <c r="B2" s="369"/>
      <c r="C2" s="369"/>
      <c r="D2" s="369"/>
      <c r="E2" s="369"/>
      <c r="F2" s="369"/>
    </row>
    <row r="3" spans="1:6" ht="15">
      <c r="A3" s="370" t="s">
        <v>184</v>
      </c>
      <c r="B3" s="370"/>
      <c r="C3" s="370"/>
      <c r="D3" s="370"/>
      <c r="E3" s="370"/>
      <c r="F3" s="370"/>
    </row>
    <row r="4" spans="1:6" ht="12.75">
      <c r="A4" s="371" t="s">
        <v>185</v>
      </c>
      <c r="B4" s="371"/>
      <c r="C4" s="371"/>
      <c r="D4" s="371"/>
      <c r="E4" s="371"/>
      <c r="F4" s="371"/>
    </row>
    <row r="5" spans="1:5" ht="12.75">
      <c r="A5" s="92"/>
      <c r="E5" s="92"/>
    </row>
    <row r="6" spans="1:3" ht="15.75">
      <c r="A6" s="91" t="s">
        <v>110</v>
      </c>
      <c r="B6" s="32"/>
      <c r="C6" s="33"/>
    </row>
    <row r="7" spans="1:3" ht="15.75">
      <c r="A7" s="366" t="s">
        <v>61</v>
      </c>
      <c r="B7" s="367" t="s">
        <v>175</v>
      </c>
      <c r="C7" s="368"/>
    </row>
    <row r="8" spans="1:3" ht="15.75">
      <c r="A8" s="366"/>
      <c r="B8" s="34">
        <v>44469</v>
      </c>
      <c r="C8" s="34">
        <v>44286</v>
      </c>
    </row>
    <row r="9" spans="1:3" ht="15.75">
      <c r="A9" s="366"/>
      <c r="B9" s="35" t="s">
        <v>38</v>
      </c>
      <c r="C9" s="35" t="s">
        <v>27</v>
      </c>
    </row>
    <row r="10" spans="1:3" ht="15.75">
      <c r="A10" s="36" t="s">
        <v>100</v>
      </c>
      <c r="B10" s="48"/>
      <c r="C10" s="48"/>
    </row>
    <row r="11" spans="1:3" ht="15.75">
      <c r="A11" s="36" t="s">
        <v>33</v>
      </c>
      <c r="B11" s="47"/>
      <c r="C11" s="47"/>
    </row>
    <row r="12" spans="1:3" ht="15.75">
      <c r="A12" s="39" t="s">
        <v>203</v>
      </c>
      <c r="B12" s="152">
        <v>21210</v>
      </c>
      <c r="C12" s="168">
        <v>24690</v>
      </c>
    </row>
    <row r="13" spans="1:3" ht="15.75">
      <c r="A13" s="39" t="s">
        <v>101</v>
      </c>
      <c r="B13" s="47">
        <v>0</v>
      </c>
      <c r="C13" s="47">
        <v>0</v>
      </c>
    </row>
    <row r="14" spans="1:3" ht="15.75">
      <c r="A14" s="39" t="s">
        <v>102</v>
      </c>
      <c r="B14" s="47">
        <v>0</v>
      </c>
      <c r="C14" s="47">
        <v>0</v>
      </c>
    </row>
    <row r="15" spans="1:3" ht="15.75">
      <c r="A15" s="39" t="s">
        <v>197</v>
      </c>
      <c r="B15" s="152">
        <v>86162</v>
      </c>
      <c r="C15" s="152">
        <v>93434</v>
      </c>
    </row>
    <row r="16" spans="1:3" ht="15.75">
      <c r="A16" s="39" t="s">
        <v>103</v>
      </c>
      <c r="B16" s="46">
        <v>0</v>
      </c>
      <c r="C16" s="46">
        <v>0</v>
      </c>
    </row>
    <row r="17" spans="1:3" ht="15.75">
      <c r="A17" s="39" t="s">
        <v>104</v>
      </c>
      <c r="B17" s="46">
        <v>0</v>
      </c>
      <c r="C17" s="46">
        <v>0</v>
      </c>
    </row>
    <row r="18" spans="1:3" ht="15.75">
      <c r="A18" s="39" t="s">
        <v>120</v>
      </c>
      <c r="B18" s="46">
        <v>0</v>
      </c>
      <c r="C18" s="46">
        <v>0</v>
      </c>
    </row>
    <row r="19" spans="1:3" ht="15.75">
      <c r="A19" s="39" t="s">
        <v>121</v>
      </c>
      <c r="B19" s="152">
        <v>24468454</v>
      </c>
      <c r="C19" s="152">
        <v>19727693</v>
      </c>
    </row>
    <row r="20" spans="1:3" ht="15.75">
      <c r="A20" s="39" t="s">
        <v>126</v>
      </c>
      <c r="B20" s="152">
        <v>0</v>
      </c>
      <c r="C20" s="165">
        <v>0</v>
      </c>
    </row>
    <row r="21" spans="1:3" ht="15.75">
      <c r="A21" s="39" t="s">
        <v>105</v>
      </c>
      <c r="B21" s="152">
        <v>24562</v>
      </c>
      <c r="C21" s="152">
        <v>27562</v>
      </c>
    </row>
    <row r="22" spans="1:10" ht="16.5" thickBot="1">
      <c r="A22" s="39" t="s">
        <v>106</v>
      </c>
      <c r="B22" s="162">
        <v>0</v>
      </c>
      <c r="C22" s="162">
        <v>0</v>
      </c>
      <c r="D22" s="92"/>
      <c r="E22" s="92"/>
      <c r="F22" s="92"/>
      <c r="G22" s="92"/>
      <c r="H22" s="92"/>
      <c r="I22" s="92"/>
      <c r="J22" s="92"/>
    </row>
    <row r="23" spans="1:3" ht="16.5" thickBot="1">
      <c r="A23" s="82" t="s">
        <v>111</v>
      </c>
      <c r="B23" s="163">
        <f>SUM(B12:B22)</f>
        <v>24600388</v>
      </c>
      <c r="C23" s="164">
        <f>SUM(C12:C22)</f>
        <v>19873379</v>
      </c>
    </row>
    <row r="24" spans="1:3" ht="15.75">
      <c r="A24" s="38"/>
      <c r="B24" s="95"/>
      <c r="C24" s="95"/>
    </row>
    <row r="25" spans="1:3" ht="15.75">
      <c r="A25" s="36" t="s">
        <v>34</v>
      </c>
      <c r="B25" s="46"/>
      <c r="C25" s="46"/>
    </row>
    <row r="26" spans="1:3" ht="15.75">
      <c r="A26" s="39" t="s">
        <v>107</v>
      </c>
      <c r="B26" s="46"/>
      <c r="C26" s="46"/>
    </row>
    <row r="27" spans="1:3" ht="15.75">
      <c r="A27" s="39" t="s">
        <v>108</v>
      </c>
      <c r="B27" s="46">
        <v>0</v>
      </c>
      <c r="C27" s="46">
        <v>0</v>
      </c>
    </row>
    <row r="28" spans="1:3" ht="15.75">
      <c r="A28" s="39" t="s">
        <v>122</v>
      </c>
      <c r="B28" s="152">
        <f>'[34]BS &amp; PL'!$G$31</f>
        <v>0</v>
      </c>
      <c r="C28" s="152">
        <v>0</v>
      </c>
    </row>
    <row r="29" spans="1:3" ht="15.75">
      <c r="A29" s="39" t="s">
        <v>123</v>
      </c>
      <c r="B29" s="46">
        <f>'[31]Balance Sheet'!$D$19</f>
        <v>0</v>
      </c>
      <c r="C29" s="46">
        <f>'[31]Balance Sheet'!$E$19</f>
        <v>0</v>
      </c>
    </row>
    <row r="30" spans="1:3" ht="15.75">
      <c r="A30" s="39" t="s">
        <v>113</v>
      </c>
      <c r="B30" s="165">
        <v>12158</v>
      </c>
      <c r="C30" s="165">
        <v>12059.9</v>
      </c>
    </row>
    <row r="31" spans="1:3" ht="15.75">
      <c r="A31" s="39" t="s">
        <v>114</v>
      </c>
      <c r="B31" s="152">
        <f>277552-12158</f>
        <v>265394</v>
      </c>
      <c r="C31" s="152">
        <f>593203-12060</f>
        <v>581143</v>
      </c>
    </row>
    <row r="32" spans="1:3" ht="15.75">
      <c r="A32" s="39" t="s">
        <v>115</v>
      </c>
      <c r="B32" s="152">
        <v>1879314</v>
      </c>
      <c r="C32" s="152">
        <v>5102884</v>
      </c>
    </row>
    <row r="33" spans="1:3" ht="15.75">
      <c r="A33" s="39" t="s">
        <v>116</v>
      </c>
      <c r="B33" s="46">
        <f>'[31]Balance Sheet'!$D$23</f>
        <v>0</v>
      </c>
      <c r="C33" s="46">
        <f>'[31]Balance Sheet'!$E$23</f>
        <v>0</v>
      </c>
    </row>
    <row r="34" spans="1:3" ht="15.75">
      <c r="A34" s="39" t="s">
        <v>109</v>
      </c>
      <c r="B34" s="86">
        <v>0</v>
      </c>
      <c r="C34" s="86">
        <v>0</v>
      </c>
    </row>
    <row r="35" spans="1:3" ht="15.75">
      <c r="A35" s="39" t="s">
        <v>124</v>
      </c>
      <c r="B35" s="152">
        <v>282723</v>
      </c>
      <c r="C35" s="152">
        <v>2837988</v>
      </c>
    </row>
    <row r="36" spans="1:3" ht="16.5" thickBot="1">
      <c r="A36" s="82" t="s">
        <v>112</v>
      </c>
      <c r="B36" s="166">
        <f>SUM(B27:B35)-1</f>
        <v>2439588</v>
      </c>
      <c r="C36" s="167">
        <f>SUM(C27:C35)</f>
        <v>8534074.9</v>
      </c>
    </row>
    <row r="37" spans="1:3" ht="16.5" thickBot="1">
      <c r="A37" s="82" t="s">
        <v>117</v>
      </c>
      <c r="B37" s="97">
        <f>B36+B23</f>
        <v>27039976</v>
      </c>
      <c r="C37" s="97">
        <f>C36+C23</f>
        <v>28407453.9</v>
      </c>
    </row>
    <row r="38" spans="1:3" ht="15.75">
      <c r="A38" s="36" t="s">
        <v>81</v>
      </c>
      <c r="B38" s="85"/>
      <c r="C38" s="85"/>
    </row>
    <row r="39" spans="1:3" ht="15.75">
      <c r="A39" s="37" t="s">
        <v>80</v>
      </c>
      <c r="B39" s="38"/>
      <c r="C39" s="36"/>
    </row>
    <row r="40" spans="1:3" ht="15.75">
      <c r="A40" s="39" t="s">
        <v>32</v>
      </c>
      <c r="B40" s="152">
        <f>'[31]Balance Sheet'!$D$32</f>
        <v>13100000</v>
      </c>
      <c r="C40" s="168">
        <f>'[34]BS &amp; PL'!$H$11</f>
        <v>13100000</v>
      </c>
    </row>
    <row r="41" spans="1:3" ht="15.75">
      <c r="A41" s="39" t="s">
        <v>118</v>
      </c>
      <c r="B41" s="169">
        <v>8263962</v>
      </c>
      <c r="C41" s="169">
        <v>8251258</v>
      </c>
    </row>
    <row r="42" spans="1:3" ht="15.75">
      <c r="A42" s="37" t="s">
        <v>79</v>
      </c>
      <c r="B42" s="170">
        <f>SUM(B40:B41)</f>
        <v>21363962</v>
      </c>
      <c r="C42" s="170">
        <f>SUM(C40:C41)</f>
        <v>21351258</v>
      </c>
    </row>
    <row r="43" spans="1:3" ht="15.75">
      <c r="A43" s="37" t="s">
        <v>96</v>
      </c>
      <c r="B43" s="47"/>
      <c r="C43" s="47"/>
    </row>
    <row r="44" spans="1:3" ht="15.75">
      <c r="A44" s="36" t="s">
        <v>82</v>
      </c>
      <c r="B44" s="47"/>
      <c r="C44" s="47"/>
    </row>
    <row r="45" spans="1:3" ht="15.75">
      <c r="A45" s="39" t="s">
        <v>97</v>
      </c>
      <c r="B45" s="47">
        <v>0</v>
      </c>
      <c r="C45" s="47">
        <v>0</v>
      </c>
    </row>
    <row r="46" spans="1:3" ht="15.75">
      <c r="A46" s="39" t="s">
        <v>85</v>
      </c>
      <c r="B46" s="168">
        <v>0</v>
      </c>
      <c r="C46" s="168">
        <v>0</v>
      </c>
    </row>
    <row r="47" spans="1:3" ht="15.75">
      <c r="A47" s="39" t="s">
        <v>98</v>
      </c>
      <c r="B47" s="47">
        <v>0</v>
      </c>
      <c r="C47" s="47">
        <v>0</v>
      </c>
    </row>
    <row r="48" spans="1:3" ht="15.75">
      <c r="A48" s="39" t="s">
        <v>86</v>
      </c>
      <c r="B48" s="47">
        <v>0</v>
      </c>
      <c r="C48" s="47">
        <v>0</v>
      </c>
    </row>
    <row r="49" spans="1:3" ht="15.75">
      <c r="A49" s="39" t="s">
        <v>99</v>
      </c>
      <c r="B49" s="83">
        <v>0</v>
      </c>
      <c r="C49" s="83">
        <v>0</v>
      </c>
    </row>
    <row r="50" spans="1:3" ht="15.75">
      <c r="A50" s="93" t="s">
        <v>125</v>
      </c>
      <c r="B50" s="94">
        <f>'[31]Balance Sheet'!$D$49</f>
        <v>0</v>
      </c>
      <c r="C50" s="47">
        <f>'[31]Balance Sheet'!$E$49</f>
        <v>0</v>
      </c>
    </row>
    <row r="51" spans="1:3" ht="16.5" thickBot="1">
      <c r="A51" s="82" t="s">
        <v>87</v>
      </c>
      <c r="B51" s="171">
        <f>SUM(B45:B50)</f>
        <v>0</v>
      </c>
      <c r="C51" s="171">
        <f>SUM(C45:C50)</f>
        <v>0</v>
      </c>
    </row>
    <row r="52" spans="1:3" ht="15.75">
      <c r="A52" s="36" t="s">
        <v>83</v>
      </c>
      <c r="B52" s="84"/>
      <c r="C52" s="84"/>
    </row>
    <row r="53" spans="1:3" ht="15.75">
      <c r="A53" s="36" t="s">
        <v>84</v>
      </c>
      <c r="B53" s="47"/>
      <c r="C53" s="47"/>
    </row>
    <row r="54" spans="1:3" ht="15.75">
      <c r="A54" s="39" t="s">
        <v>88</v>
      </c>
      <c r="B54" s="152">
        <v>3848871</v>
      </c>
      <c r="C54" s="152">
        <v>5231305</v>
      </c>
    </row>
    <row r="55" spans="1:3" ht="15.75">
      <c r="A55" s="39" t="s">
        <v>89</v>
      </c>
      <c r="B55" s="152">
        <v>0</v>
      </c>
      <c r="C55" s="152">
        <v>0</v>
      </c>
    </row>
    <row r="56" spans="1:3" ht="15.75">
      <c r="A56" s="39" t="s">
        <v>90</v>
      </c>
      <c r="B56" s="152">
        <v>1819711</v>
      </c>
      <c r="C56" s="152">
        <v>1804336</v>
      </c>
    </row>
    <row r="57" spans="1:3" ht="15.75">
      <c r="A57" s="39" t="s">
        <v>91</v>
      </c>
      <c r="B57" s="152">
        <v>7432</v>
      </c>
      <c r="C57" s="152">
        <v>20555</v>
      </c>
    </row>
    <row r="58" spans="1:3" ht="15.75">
      <c r="A58" s="39" t="s">
        <v>92</v>
      </c>
      <c r="B58" s="86">
        <v>0</v>
      </c>
      <c r="C58" s="47">
        <v>0</v>
      </c>
    </row>
    <row r="59" spans="1:3" ht="16.5" thickBot="1">
      <c r="A59" s="39" t="s">
        <v>93</v>
      </c>
      <c r="B59" s="86">
        <v>0</v>
      </c>
      <c r="C59" s="83">
        <v>0</v>
      </c>
    </row>
    <row r="60" spans="1:3" ht="16.5" thickBot="1">
      <c r="A60" s="82" t="s">
        <v>94</v>
      </c>
      <c r="B60" s="172">
        <f>SUM(B54:B59)</f>
        <v>5676014</v>
      </c>
      <c r="C60" s="97">
        <f>SUM(C54:C59)</f>
        <v>7056196</v>
      </c>
    </row>
    <row r="61" spans="1:3" ht="15.75">
      <c r="A61" s="80" t="s">
        <v>95</v>
      </c>
      <c r="B61" s="96">
        <f>B60+B42+B51</f>
        <v>27039976</v>
      </c>
      <c r="C61" s="96">
        <f>C60+C42+C51</f>
        <v>28407454</v>
      </c>
    </row>
    <row r="64" ht="12.75">
      <c r="B64" s="178">
        <f>B61-B37</f>
        <v>0</v>
      </c>
    </row>
    <row r="65" spans="2:3" ht="12.75">
      <c r="B65" s="178"/>
      <c r="C65" s="178"/>
    </row>
  </sheetData>
  <sheetProtection/>
  <mergeCells count="5">
    <mergeCell ref="A7:A9"/>
    <mergeCell ref="B7:C7"/>
    <mergeCell ref="A2:F2"/>
    <mergeCell ref="A3:F3"/>
    <mergeCell ref="A4:F4"/>
  </mergeCells>
  <printOptions horizontalCentered="1"/>
  <pageMargins left="0.3937007874015748" right="0.31496062992125984" top="1.2598425196850394" bottom="0.35433070866141736" header="0.3937007874015748" footer="0.1574803149606299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ABC</dc:creator>
  <cp:keywords/>
  <dc:description/>
  <cp:lastModifiedBy>Admin</cp:lastModifiedBy>
  <cp:lastPrinted>2021-11-15T05:14:10Z</cp:lastPrinted>
  <dcterms:created xsi:type="dcterms:W3CDTF">2012-03-08T06:04:57Z</dcterms:created>
  <dcterms:modified xsi:type="dcterms:W3CDTF">2022-11-19T10:20:16Z</dcterms:modified>
  <cp:category/>
  <cp:version/>
  <cp:contentType/>
  <cp:contentStatus/>
</cp:coreProperties>
</file>